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Passport!$B$1:$V$427</definedName>
  </definedNames>
  <calcPr calcId="125725"/>
</workbook>
</file>

<file path=xl/calcChain.xml><?xml version="1.0" encoding="utf-8"?>
<calcChain xmlns="http://schemas.openxmlformats.org/spreadsheetml/2006/main">
  <c r="E5" i="4"/>
  <c r="E322" s="1"/>
  <c r="C1" i="1"/>
  <c r="E14" i="4" s="1"/>
  <c r="F15" i="1" l="1"/>
  <c r="E8" i="4"/>
  <c r="E15"/>
  <c r="C2" i="1"/>
  <c r="F20"/>
  <c r="E9" i="4"/>
  <c r="A18"/>
  <c r="F7" i="1"/>
  <c r="A10"/>
  <c r="M7" i="4"/>
  <c r="E12"/>
  <c r="E11"/>
  <c r="E209"/>
  <c r="E321"/>
  <c r="F11" i="1"/>
  <c r="E6" i="4"/>
  <c r="E10"/>
  <c r="E177"/>
  <c r="E274"/>
  <c r="E338"/>
  <c r="E13"/>
  <c r="E176"/>
  <c r="E273"/>
  <c r="E337"/>
  <c r="E210"/>
  <c r="B426"/>
  <c r="C414"/>
  <c r="C413"/>
  <c r="C412"/>
  <c r="C411"/>
  <c r="C410"/>
  <c r="B408"/>
  <c r="B407"/>
  <c r="C403"/>
  <c r="C402"/>
  <c r="C401"/>
  <c r="C400"/>
  <c r="C399"/>
  <c r="B379"/>
  <c r="G378"/>
  <c r="G377"/>
  <c r="G376"/>
  <c r="G375"/>
  <c r="B374"/>
  <c r="G7" i="1"/>
  <c r="B432" i="4"/>
  <c r="C2" l="1"/>
  <c r="A195"/>
  <c r="F375"/>
  <c r="H375" s="1"/>
  <c r="F376"/>
  <c r="H376" s="1"/>
  <c r="F377"/>
  <c r="H377" s="1"/>
  <c r="F378"/>
  <c r="H378" s="1"/>
  <c r="G20" i="1" l="1"/>
  <c r="G11" l="1"/>
  <c r="B376" i="4" l="1"/>
  <c r="F23" i="1" l="1"/>
  <c r="F26" l="1"/>
  <c r="G26"/>
  <c r="G405" i="4" s="1"/>
  <c r="F405"/>
  <c r="H379"/>
  <c r="D31" i="1"/>
  <c r="G29" l="1"/>
  <c r="F29"/>
  <c r="F416" i="4" s="1"/>
  <c r="F408"/>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<sst xmlns="http://schemas.openxmlformats.org/spreadsheetml/2006/main" count="863" uniqueCount="173">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</sst>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1</c:v>
                </c:pt>
                <c:pt idx="4">
                  <c:v>12</c:v>
                </c:pt>
              </c:numCache>
            </c:numRef>
          </c:val>
        </c:ser>
        <c:axId val="87110400"/>
        <c:axId val="87597056"/>
      </c:barChart>
      <c:catAx>
        <c:axId val="87110400"/>
        <c:scaling>
          <c:orientation val="minMax"/>
        </c:scaling>
        <c:axPos val="b"/>
        <c:numFmt formatCode="General" sourceLinked="0"/>
        <c:tickLblPos val="nextTo"/>
        <c:txPr>
          <a:bodyPr/>
          <a:lstStyle/>
          <a:p>
            <a:pPr>
              <a:defRPr sz="1200" b="1" baseline="0"/>
            </a:pPr>
            <a:endParaRPr lang="pl-PL"/>
          </a:p>
        </c:txPr>
        <c:crossAx val="87597056"/>
        <c:crosses val="autoZero"/>
        <c:auto val="1"/>
        <c:lblAlgn val="ctr"/>
        <c:lblOffset val="100"/>
      </c:catAx>
      <c:valAx>
        <c:axId val="87597056"/>
        <c:scaling>
          <c:orientation val="minMax"/>
          <c:max val="13"/>
          <c:min val="0"/>
        </c:scaling>
        <c:axPos val="l"/>
        <c:majorGridlines>
          <c:spPr>
            <a:ln w="0"/>
          </c:spPr>
        </c:majorGridlines>
        <c:numFmt formatCode="General" sourceLinked="1"/>
        <c:tickLblPos val="nextTo"/>
        <c:crossAx val="87110400"/>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79375</xdr:rowOff>
    </xdr:from>
    <xdr:to>
      <xdr:col>9</xdr:col>
      <xdr:colOff>432256</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17537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[1]Sheet1!$B$52</f>
        <v>KTM29_4</v>
      </c>
      <c r="F1" s="175" t="s">
        <v>56</v>
      </c>
      <c r="G1" s="175"/>
      <c r="H1" s="175"/>
    </row>
    <row r="2" spans="1:15" s="13" customFormat="1" ht="57.75" customHeight="1" thickBot="1">
      <c r="A2"/>
      <c r="B2" s="29" t="s">
        <v>0</v>
      </c>
      <c r="C2" s="178" t="str">
        <f>VLOOKUP($C$1,[1]Sheet1!$B$2:$AZ$62,6,FALSE)</f>
        <v>Fishing for litter - sprzątanie morza</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C1,C5, C8, C9</v>
      </c>
      <c r="B10" s="168" t="s">
        <v>168</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12</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12372000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62" zoomScale="60" zoomScaleNormal="60" workbookViewId="0">
      <selection activeCell="A424" sqref="A424"/>
    </sheetView>
  </sheetViews>
  <sheetFormatPr defaultRowHeight="14.25" outlineLevelRow="2"/>
  <cols>
    <col min="1" max="1" width="17"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Fishing for litter - sprzątanie morza</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[1]Sheet1!$B$52</f>
        <v>KTM29_4</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edukacyjne, techniczne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Obszary morskie RP</v>
      </c>
      <c r="N7" s="247"/>
      <c r="O7" s="247"/>
      <c r="P7" s="247"/>
      <c r="Q7" s="247"/>
      <c r="R7" s="247"/>
      <c r="S7" s="247"/>
      <c r="T7" s="247"/>
      <c r="U7" s="247"/>
      <c r="V7" s="248"/>
    </row>
    <row r="8" spans="1:22" ht="58.5" customHeight="1">
      <c r="A8" s="94"/>
      <c r="B8" s="204" t="s">
        <v>73</v>
      </c>
      <c r="C8" s="205"/>
      <c r="D8" s="205"/>
      <c r="E8" s="245" t="str">
        <f>VLOOKUP('Ocena na podst. danych'!$C$1,[1]Sheet1!$B$2:$AZ$62,23,FALSE)</f>
        <v>Konwencja o ochronie środowiska morskiego obszaru Morza Bałtyckiego; Międzynarodowa  konwencja
o zapobieganiu zanieczyszczenia morza przez statki.</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Akcja edukacyjna połączona z działaniami administracyjnymi wśród użytkowników kutrów rybackich oraz cykliczne sprzątanie morza z sieci rybackich.</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 oraz działania cykliczne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Udostępnienie kutrom rybackim pojemnków do gromadzenia odpadów wyłowionych z morza w trakcie rejsów połowowych z możłiwością bezpłatnego oddawania wyłowionych odpadów w portowych punktach odbiorczych. Działanie połączone z akcją edukacyjną.</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Zarządy Portów/Urzędy Morskie</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12372000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um</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53.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43.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8"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C1,C5, C8, C9</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31.5"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customHeight="1" outlineLevel="1">
      <c r="A209" s="94"/>
      <c r="B209" s="208" t="s">
        <v>68</v>
      </c>
      <c r="C209" s="209"/>
      <c r="D209" s="209"/>
      <c r="E209" s="234" t="str">
        <f>VLOOKUP($E$5,[1]Sheet1!$B$2:$BY$60,55,FALSE)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209" s="235"/>
      <c r="G209" s="235"/>
      <c r="H209" s="235"/>
      <c r="I209" s="235"/>
      <c r="J209" s="235"/>
      <c r="K209" s="235"/>
      <c r="L209" s="235"/>
      <c r="M209" s="235"/>
      <c r="N209" s="235"/>
      <c r="O209" s="235"/>
      <c r="P209" s="235"/>
      <c r="Q209" s="235"/>
      <c r="R209" s="235"/>
      <c r="S209" s="235"/>
      <c r="T209" s="235"/>
      <c r="U209" s="235"/>
      <c r="V209" s="236"/>
    </row>
    <row r="210" spans="1:22" ht="59.25" customHeight="1" outlineLevel="1" thickBot="1">
      <c r="A210" s="94"/>
      <c r="B210" s="202" t="s">
        <v>69</v>
      </c>
      <c r="C210" s="203"/>
      <c r="D210" s="203"/>
      <c r="E210" s="189" t="str">
        <f>VLOOKUP($E$5,[1]Sheet1!$B$2:$BY$60,66,FALSE)</f>
        <v>Ryby</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customHeight="1" collapsed="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51"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customHeight="1" outlineLevel="1">
      <c r="A273" s="94"/>
      <c r="B273" s="208" t="s">
        <v>68</v>
      </c>
      <c r="C273" s="209"/>
      <c r="D273" s="209"/>
      <c r="E273" s="234" t="str">
        <f>VLOOKUP($E$5,[1]Sheet1!$B$2:$BY$60,59,FALSE)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273" s="235"/>
      <c r="G273" s="235"/>
      <c r="H273" s="235"/>
      <c r="I273" s="235"/>
      <c r="J273" s="235"/>
      <c r="K273" s="283"/>
      <c r="L273" s="283"/>
      <c r="M273" s="235"/>
      <c r="N273" s="235"/>
      <c r="O273" s="235"/>
      <c r="P273" s="235"/>
      <c r="Q273" s="235"/>
      <c r="R273" s="235"/>
      <c r="S273" s="235"/>
      <c r="T273" s="235"/>
      <c r="U273" s="235"/>
      <c r="V273" s="236"/>
    </row>
    <row r="274" spans="1:22" ht="59.25" customHeight="1" outlineLevel="1" thickBot="1">
      <c r="A274" s="94"/>
      <c r="B274" s="202" t="s">
        <v>69</v>
      </c>
      <c r="C274" s="203"/>
      <c r="D274" s="203"/>
      <c r="E274" s="189" t="str">
        <f>VLOOKUP($E$5,[1]Sheet1!$B$2:$BY$60,70,FALSE)</f>
        <v>Ryby</v>
      </c>
      <c r="F274" s="190"/>
      <c r="G274" s="190"/>
      <c r="H274" s="190"/>
      <c r="I274" s="190"/>
      <c r="J274" s="190"/>
      <c r="K274" s="190"/>
      <c r="L274" s="190"/>
      <c r="M274" s="190"/>
      <c r="N274" s="190"/>
      <c r="O274" s="190"/>
      <c r="P274" s="190"/>
      <c r="Q274" s="190"/>
      <c r="R274" s="190"/>
      <c r="S274" s="190"/>
      <c r="T274" s="190"/>
      <c r="U274" s="190"/>
      <c r="V274" s="191"/>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49.5"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42"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customHeight="1" outlineLevel="1">
      <c r="A321" s="94"/>
      <c r="B321" s="208" t="s">
        <v>68</v>
      </c>
      <c r="C321" s="209"/>
      <c r="D321" s="209"/>
      <c r="E321" s="234" t="str">
        <f>VLOOKUP($E$5,[1]Sheet1!$B$2:$BY$60,62,FALSE)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321" s="235"/>
      <c r="G321" s="235"/>
      <c r="H321" s="235"/>
      <c r="I321" s="235"/>
      <c r="J321" s="235"/>
      <c r="K321" s="235"/>
      <c r="L321" s="235"/>
      <c r="M321" s="235"/>
      <c r="N321" s="235"/>
      <c r="O321" s="235"/>
      <c r="P321" s="235"/>
      <c r="Q321" s="235"/>
      <c r="R321" s="235"/>
      <c r="S321" s="235"/>
      <c r="T321" s="235"/>
      <c r="U321" s="235"/>
      <c r="V321" s="236"/>
    </row>
    <row r="322" spans="1:22" ht="59.25" customHeight="1" outlineLevel="1" thickBot="1">
      <c r="A322" s="94"/>
      <c r="B322" s="202" t="s">
        <v>69</v>
      </c>
      <c r="C322" s="203"/>
      <c r="D322" s="203"/>
      <c r="E322" s="189" t="str">
        <f>VLOOKUP($E$5,[1]Sheet1!$B$2:$BY$60,73,FALSE)</f>
        <v>Ryby</v>
      </c>
      <c r="F322" s="190"/>
      <c r="G322" s="190"/>
      <c r="H322" s="190"/>
      <c r="I322" s="190"/>
      <c r="J322" s="190"/>
      <c r="K322" s="190"/>
      <c r="L322" s="190"/>
      <c r="M322" s="190"/>
      <c r="N322" s="190"/>
      <c r="O322" s="190"/>
      <c r="P322" s="190"/>
      <c r="Q322" s="190"/>
      <c r="R322" s="190"/>
      <c r="S322" s="190"/>
      <c r="T322" s="190"/>
      <c r="U322" s="190"/>
      <c r="V322" s="191"/>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38.25"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customHeight="1" outlineLevel="1">
      <c r="A337" s="94"/>
      <c r="B337" s="208" t="s">
        <v>68</v>
      </c>
      <c r="C337" s="209"/>
      <c r="D337" s="209"/>
      <c r="E337" s="234" t="str">
        <f>VLOOKUP($E$5,[1]Sheet1!$B$2:$BY$60,63,FALSE)</f>
        <v>Działanie przyczyniające się do redukcji presji antropogenicznej związanej z działalności sektora rybackiego poprzez stworzenie rybakom warunków do bezproblemowego gromadzenia i bezpłatnego oddawania odpadów przypadkowo wyłowionych podczas rejsów połowowych.</v>
      </c>
      <c r="F337" s="235"/>
      <c r="G337" s="235"/>
      <c r="H337" s="235"/>
      <c r="I337" s="235"/>
      <c r="J337" s="235"/>
      <c r="K337" s="283"/>
      <c r="L337" s="283"/>
      <c r="M337" s="235"/>
      <c r="N337" s="235"/>
      <c r="O337" s="235"/>
      <c r="P337" s="235"/>
      <c r="Q337" s="235"/>
      <c r="R337" s="235"/>
      <c r="S337" s="235"/>
      <c r="T337" s="235"/>
      <c r="U337" s="235"/>
      <c r="V337" s="236"/>
    </row>
    <row r="338" spans="1:22" ht="59.25" customHeight="1" outlineLevel="1" thickBot="1">
      <c r="A338" s="94"/>
      <c r="B338" s="202" t="s">
        <v>69</v>
      </c>
      <c r="C338" s="203"/>
      <c r="D338" s="203"/>
      <c r="E338" s="189" t="str">
        <f>VLOOKUP($E$5,[1]Sheet1!$B$2:$BY$60,74,FALSE)</f>
        <v>Ryby</v>
      </c>
      <c r="F338" s="190"/>
      <c r="G338" s="190"/>
      <c r="H338" s="190"/>
      <c r="I338" s="190"/>
      <c r="J338" s="190"/>
      <c r="K338" s="190"/>
      <c r="L338" s="190"/>
      <c r="M338" s="190"/>
      <c r="N338" s="190"/>
      <c r="O338" s="190"/>
      <c r="P338" s="190"/>
      <c r="Q338" s="190"/>
      <c r="R338" s="190"/>
      <c r="S338" s="190"/>
      <c r="T338" s="190"/>
      <c r="U338" s="190"/>
      <c r="V338" s="191"/>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KOSZTY
Szacunkowe koszty wdrożenia działania wynoszą 12372000 PLN
Żródło oszacowania kosztów:Szacunki własne oraz dane statystyczne
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
EFEKTYWNOŚĆ KOSZTOWA
Ostatecznie, uwzględniając wyniki analizy jakościowej oraz szacowane koszty, pod względem efektywności kosztowej działanie oceniono na 5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12</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295"/>
      <c r="K404" s="296"/>
      <c r="L404" s="296"/>
      <c r="M404" s="296"/>
      <c r="N404" s="296"/>
      <c r="O404" s="296"/>
      <c r="P404" s="296"/>
      <c r="Q404" s="296"/>
      <c r="R404" s="296"/>
      <c r="S404" s="296"/>
      <c r="T404" s="296"/>
      <c r="U404" s="296"/>
      <c r="V404" s="297"/>
    </row>
    <row r="405" spans="1:22" s="51" customFormat="1" ht="30" customHeight="1" thickBot="1">
      <c r="A405" s="100"/>
      <c r="B405" s="117" t="s">
        <v>57</v>
      </c>
      <c r="C405" s="115"/>
      <c r="D405" s="115"/>
      <c r="E405" s="116"/>
      <c r="F405" s="92">
        <f>'Ocena na podst. danych'!$F$26</f>
        <v>5</v>
      </c>
      <c r="G405" s="254" t="str">
        <f>'Ocena na podst. danych'!$G$26</f>
        <v>bardzo wysoka</v>
      </c>
      <c r="H405" s="254"/>
      <c r="I405" s="99"/>
      <c r="J405" s="295"/>
      <c r="K405" s="296"/>
      <c r="L405" s="296"/>
      <c r="M405" s="296"/>
      <c r="N405" s="296"/>
      <c r="O405" s="296"/>
      <c r="P405" s="296"/>
      <c r="Q405" s="296"/>
      <c r="R405" s="296"/>
      <c r="S405" s="296"/>
      <c r="T405" s="296"/>
      <c r="U405" s="296"/>
      <c r="V405" s="297"/>
    </row>
    <row r="406" spans="1:22" ht="15.75" customHeight="1">
      <c r="A406" s="97"/>
      <c r="B406" s="95"/>
      <c r="C406" s="96"/>
      <c r="D406" s="96"/>
      <c r="E406" s="96"/>
      <c r="F406" s="96"/>
      <c r="G406" s="96"/>
      <c r="H406" s="75"/>
      <c r="I406" s="75"/>
      <c r="J406" s="295"/>
      <c r="K406" s="296"/>
      <c r="L406" s="296"/>
      <c r="M406" s="296"/>
      <c r="N406" s="296"/>
      <c r="O406" s="296"/>
      <c r="P406" s="296"/>
      <c r="Q406" s="296"/>
      <c r="R406" s="296"/>
      <c r="S406" s="296"/>
      <c r="T406" s="296"/>
      <c r="U406" s="296"/>
      <c r="V406" s="297"/>
    </row>
    <row r="407" spans="1:22" ht="30" customHeight="1">
      <c r="A407" s="97"/>
      <c r="B407" s="265" t="str">
        <f>'Ocena na podst. danych'!B29</f>
        <v>KOSZT WDROŻENIA</v>
      </c>
      <c r="C407" s="266"/>
      <c r="D407" s="266"/>
      <c r="E407" s="266"/>
      <c r="F407" s="267"/>
      <c r="G407" s="96"/>
      <c r="H407" s="76"/>
      <c r="I407" s="75"/>
      <c r="J407" s="295"/>
      <c r="K407" s="296"/>
      <c r="L407" s="296"/>
      <c r="M407" s="296"/>
      <c r="N407" s="296"/>
      <c r="O407" s="296"/>
      <c r="P407" s="296"/>
      <c r="Q407" s="296"/>
      <c r="R407" s="296"/>
      <c r="S407" s="296"/>
      <c r="T407" s="296"/>
      <c r="U407" s="296"/>
      <c r="V407" s="297"/>
    </row>
    <row r="408" spans="1:22" ht="15.75" thickBot="1">
      <c r="A408" s="97"/>
      <c r="B408" s="77" t="str">
        <f>'Ocena na podst. danych'!D30</f>
        <v>Całkowity koszt wdrożenia</v>
      </c>
      <c r="C408" s="78"/>
      <c r="D408" s="78"/>
      <c r="E408" s="78"/>
      <c r="F408" s="114">
        <f>'Ocena na podst. danych'!$D$31</f>
        <v>12372000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54" t="str">
        <f>'Ocena na podst. danych'!$G$29</f>
        <v>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5</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12372000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0" fitToHeight="2" orientation="portrait" r:id="rId1"/>
  <rowBreaks count="1" manualBreakCount="1">
    <brk id="307"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2016-03-07T17:31:20Z</cp:lastPrinted>
  <dcterms:created xsi:type="dcterms:W3CDTF">2016-02-04T08:56:01Z</dcterms:created>
  <dcterms:modified xsi:type="dcterms:W3CDTF">2016-03-07T17:31:23Z</dcterms:modified>
</cp:coreProperties>
</file>