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G29" i="1"/>
  <c r="G26"/>
  <c r="F26"/>
  <c r="E5" i="4" l="1"/>
  <c r="E306" s="1"/>
  <c r="C1" i="1"/>
  <c r="A18" i="4" s="1"/>
  <c r="M7" l="1"/>
  <c r="E305"/>
  <c r="C2" i="1"/>
  <c r="E11" i="4"/>
  <c r="F15" i="1"/>
  <c r="E15" i="4"/>
  <c r="E113"/>
  <c r="F11" i="1"/>
  <c r="E6" i="4"/>
  <c r="E10"/>
  <c r="E14"/>
  <c r="A10" i="1"/>
  <c r="E9" i="4"/>
  <c r="E13"/>
  <c r="E112"/>
  <c r="F7" i="1"/>
  <c r="F20"/>
  <c r="E8" i="4"/>
  <c r="E12"/>
  <c r="B428" l="1"/>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405" i="4" l="1"/>
  <c r="H379"/>
  <c r="G405"/>
  <c r="D31" i="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<sst xmlns="http://schemas.openxmlformats.org/spreadsheetml/2006/main" count="871" uniqueCount="176">
  <si>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</si>
  <si>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</si>
  <si>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</si>
  <si>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</si>
  <si>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</si>
  <si>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</si>
  <si>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</si>
  <si>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</si>
  <si>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</si>
  <si>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</si>
  <si>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</si>
  <si>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</si>
  <si>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</si>
  <si>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</si>
  <si>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</si>
  <si>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</si>
  <si>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</si>
  <si>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</si>
  <si>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</si>
  <si>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</si>
  <si>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</si>
  <si>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</si>
  <si>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</si>
  <si>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</si>
  <si>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</si>
  <si>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</si>
  <si>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</si>
  <si>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</si>
  <si>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</si>
  <si>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</si>
  <si>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</si>
  <si>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</si>
  <si>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</si>
  <si>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</si>
  <si>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</si>
  <si>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</si>
  <si>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</si>
  <si>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</si>
  <si>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</si>
  <si>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</si>
  <si>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</si>
  <si>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</si>
  <si>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</si>
  <si>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</si>
  <si>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</si>
  <si>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</si>
  <si>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</si>
  <si>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</si>
  <si>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</si>
  <si>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</si>
  <si>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</si>
  <si>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</si>
  <si>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</si>
  <si>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</si>
  <si>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</si>
  <si>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</si>
  <si>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</si>
  <si>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</si>
  <si>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</si>
  <si>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</si>
  <si>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</si>
  <si>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</si>
  <si>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</si>
  <si>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</si>
  <si>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</si>
  <si>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</si>
  <si>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</si>
  <si>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</si>
  <si>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</si>
  <si>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</si>
  <si>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</si>
  <si>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</si>
  <si>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</si>
  <si>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</si>
  <si>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</si>
  <si>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</si>
  <si>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</si>
  <si>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</si>
  <si>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</si>
  <si>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</si>
  <si>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</si>
  <si>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</si>
  <si>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</si>
  <si>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</si>
  <si>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</si>
  <si>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</si>
  <si>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</si>
  <si>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</si>
  <si>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</si>
  <si>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</si>
  <si>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</si>
  <si>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</si>
  <si>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</si>
  <si>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</si>
  <si>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</si>
  <si>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</si>
  <si>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</si>
  <si>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</si>
  <si>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</si>
  <si>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</si>
  <si>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</si>
  <si>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</si>
  <si>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</si>
  <si>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</si>
  <si>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</si>
  <si>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</si>
  <si>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</si>
  <si>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</si>
  <si>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</si>
  <si>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</si>
  <si>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</si>
  <si>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</si>
  <si>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</si>
  <si>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</si>
  <si>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</si>
  <si>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</si>
  <si>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</si>
  <si>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</si>
  <si>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</si>
  <si>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</si>
  <si>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</si>
  <si>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</si>
  <si>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</si>
  <si>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</si>
  <si>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</si>
  <si>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</si>
  <si>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</si>
  <si>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</si>
  <si>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</si>
  <si>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</si>
  <si>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</si>
  <si>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</si>
  <si>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</si>
  <si>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</si>
  <si>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</si>
  <si>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</si>
  <si>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</si>
  <si>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</si>
  <si>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</si>
  <si>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</si>
  <si>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</si>
  <si>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</si>
  <si>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</si>
  <si>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</si>
  <si>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</si>
  <si>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</si>
  <si>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</si>
  <si>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</si>
  <si>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</si>
  <si>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</si>
  <si>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</si>
  <si>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</si>
  <si>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</si>
  <si>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</si>
  <si>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</si>
  <si>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</si>
  <si>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 xml:space="preserve">7.1: Zasięg obszaru, powierzchniowego i przestrzennego, dotkniętego trwałymi zmianami
7.2: Zasięg przestrzenny siedliska dotkniętego trwałymi zmianami
7.3: Zmiany w siedlisku, w szczególności w funkcjonowaniu w odniesieniu do zmian warunków hydrograficznych
</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</si>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</sst>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62569856"/>
        <c:axId val="76601984"/>
      </c:barChart>
      <c:catAx>
        <c:axId val="62569856"/>
        <c:scaling>
          <c:orientation val="minMax"/>
        </c:scaling>
        <c:axPos val="b"/>
        <c:numFmt formatCode="General" sourceLinked="0"/>
        <c:tickLblPos val="nextTo"/>
        <c:txPr>
          <a:bodyPr/>
          <a:lstStyle/>
          <a:p>
            <a:pPr>
              <a:defRPr sz="1200" b="1" baseline="0"/>
            </a:pPr>
            <a:endParaRPr lang="pl-PL"/>
          </a:p>
        </c:txPr>
        <c:crossAx val="76601984"/>
        <c:crosses val="autoZero"/>
        <c:auto val="1"/>
        <c:lblAlgn val="ctr"/>
        <c:lblOffset val="100"/>
      </c:catAx>
      <c:valAx>
        <c:axId val="76601984"/>
        <c:scaling>
          <c:orientation val="minMax"/>
          <c:max val="13"/>
          <c:min val="0"/>
        </c:scaling>
        <c:axPos val="l"/>
        <c:majorGridlines>
          <c:spPr>
            <a:ln w="0"/>
          </c:spPr>
        </c:majorGridlines>
        <c:numFmt formatCode="General" sourceLinked="1"/>
        <c:tickLblPos val="nextTo"/>
        <c:crossAx val="62569856"/>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79375</xdr:rowOff>
    </xdr:from>
    <xdr:to>
      <xdr:col>9</xdr:col>
      <xdr:colOff>511631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166</v>
      </c>
      <c r="C10" s="175"/>
      <c r="D10" s="175"/>
      <c r="E10" s="175"/>
    </row>
    <row r="11" spans="2:5" ht="16.5">
      <c r="B11" s="176" t="s">
        <v>167</v>
      </c>
      <c r="C11" s="177" t="s">
        <v>11</v>
      </c>
      <c r="D11" s="156" t="s">
        <v>2</v>
      </c>
      <c r="E11" s="157">
        <v>1</v>
      </c>
    </row>
    <row r="12" spans="2:5" ht="16.5">
      <c r="B12" s="178" t="s">
        <v>168</v>
      </c>
      <c r="C12" s="177" t="s">
        <v>14</v>
      </c>
      <c r="D12" s="156" t="s">
        <v>3</v>
      </c>
      <c r="E12" s="157">
        <v>2</v>
      </c>
    </row>
    <row r="13" spans="2:5" ht="16.5">
      <c r="B13" s="178" t="s">
        <v>169</v>
      </c>
      <c r="C13" s="177" t="s">
        <v>14</v>
      </c>
      <c r="D13" s="156" t="s">
        <v>4</v>
      </c>
      <c r="E13" s="157">
        <v>3</v>
      </c>
    </row>
    <row r="14" spans="2:5" ht="16.5">
      <c r="B14" s="176" t="s">
        <v>170</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172</v>
      </c>
      <c r="C33" s="174"/>
      <c r="D33" s="3" t="s">
        <v>41</v>
      </c>
      <c r="E33" s="2">
        <v>2</v>
      </c>
    </row>
    <row r="34" spans="2:5">
      <c r="B34" s="173" t="s">
        <v>173</v>
      </c>
      <c r="C34" s="174"/>
      <c r="D34" s="3" t="s">
        <v>42</v>
      </c>
      <c r="E34" s="2">
        <v>3</v>
      </c>
    </row>
    <row r="35" spans="2:5">
      <c r="B35" s="173" t="s">
        <v>174</v>
      </c>
      <c r="C35" s="174"/>
      <c r="D35" s="3" t="s">
        <v>43</v>
      </c>
      <c r="E35" s="2">
        <v>4</v>
      </c>
    </row>
    <row r="36" spans="2:5">
      <c r="B36" s="173" t="s">
        <v>175</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161</v>
      </c>
      <c r="C42" s="174"/>
      <c r="D42" s="3" t="s">
        <v>5</v>
      </c>
      <c r="E42" s="2">
        <v>1</v>
      </c>
    </row>
    <row r="43" spans="2:5">
      <c r="B43" s="173" t="s">
        <v>162</v>
      </c>
      <c r="C43" s="174"/>
      <c r="D43" s="3" t="s">
        <v>4</v>
      </c>
      <c r="E43" s="2">
        <v>2</v>
      </c>
    </row>
    <row r="44" spans="2:5">
      <c r="B44" s="173" t="s">
        <v>163</v>
      </c>
      <c r="C44" s="174"/>
      <c r="D44" s="3" t="s">
        <v>3</v>
      </c>
      <c r="E44" s="2">
        <v>3</v>
      </c>
    </row>
    <row r="45" spans="2:5">
      <c r="B45" s="173" t="s">
        <v>164</v>
      </c>
      <c r="C45" s="174"/>
      <c r="D45" s="3" t="s">
        <v>2</v>
      </c>
      <c r="E45" s="2">
        <v>4</v>
      </c>
    </row>
    <row r="46" spans="2:5">
      <c r="B46" s="173" t="s">
        <v>165</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[1]Sheet1!$B$34</f>
        <v>KTM31_3</v>
      </c>
      <c r="F1" s="182" t="s">
        <v>56</v>
      </c>
      <c r="G1" s="182"/>
      <c r="H1" s="182"/>
    </row>
    <row r="2" spans="1:15" s="13" customFormat="1" ht="57.75" customHeight="1" thickBot="1">
      <c r="A2"/>
      <c r="B2" s="29" t="s">
        <v>0</v>
      </c>
      <c r="C2" s="185" t="str">
        <f>VLOOKUP($C$1,[1]Sheet1!$B$2:$AZ$62,6,FALSE)</f>
        <v>Wykorzystanie wyników kompleksowych wytycznych dotyczących ekosytemowej metodyki wyboru miejsca deponowania osadów (urobku czerpalnego) w morzu oraz zarządzania przybrzeżnymi klapowiskami na obszarze Morza Bałtyckiego</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D6, D7</v>
      </c>
      <c r="B10" s="175" t="s">
        <v>171</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zoomScale="40" zoomScaleNormal="60" zoomScaleSheetLayoutView="40" workbookViewId="0">
      <selection activeCell="E8" sqref="E8:V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Wykorzystanie wyników kompleksowych wytycznych dotyczących ekosytemowej metodyki wyboru miejsca deponowania osadów (urobku czerpalnego) w morzu oraz zarządzania przybrzeżnymi klapowiskami na obszarze Morza Bałtyckiego</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[1]Sheet1!$B$34</f>
        <v>KTM31_3</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 xml:space="preserve">Obszary morskie RP
</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
      <c r="F8" s="228"/>
      <c r="G8" s="228"/>
      <c r="H8" s="228"/>
      <c r="I8" s="228"/>
      <c r="J8" s="228"/>
      <c r="K8" s="228"/>
      <c r="L8" s="228"/>
      <c r="M8" s="228"/>
      <c r="N8" s="228"/>
      <c r="O8" s="228"/>
      <c r="P8" s="228"/>
      <c r="Q8" s="228"/>
      <c r="R8" s="228"/>
      <c r="S8" s="228"/>
      <c r="T8" s="228"/>
      <c r="U8" s="228"/>
      <c r="V8" s="229"/>
    </row>
    <row r="9" spans="1:22" ht="34.5" customHeight="1">
      <c r="A9" s="95"/>
      <c r="B9" s="211" t="s">
        <v>74</v>
      </c>
      <c r="C9" s="212"/>
      <c r="D9" s="212"/>
      <c r="E9" s="252" t="str">
        <f>VLOOKUP('Ocena na podst. danych'!$C$1,[1]Sheet1!$B$2:$AZ$62,24,FALSE)</f>
        <v xml:space="preserve">Wykorzystanie wytycznych przez podmioty zaangażowane w proces deponowania odpadów.
</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Działanie ciągłe od 2016 r.</v>
      </c>
      <c r="F10" s="228"/>
      <c r="G10" s="228"/>
      <c r="H10" s="228"/>
      <c r="I10" s="228"/>
      <c r="J10" s="228"/>
      <c r="K10" s="228"/>
      <c r="L10" s="228"/>
      <c r="M10" s="228"/>
      <c r="N10" s="228"/>
      <c r="O10" s="228"/>
      <c r="P10" s="228"/>
      <c r="Q10" s="228"/>
      <c r="R10" s="228"/>
      <c r="S10" s="228"/>
      <c r="T10" s="228"/>
      <c r="U10" s="228"/>
      <c r="V10" s="229"/>
    </row>
    <row r="11" spans="1:22" ht="34.5" customHeight="1">
      <c r="A11" s="95"/>
      <c r="B11" s="211" t="s">
        <v>76</v>
      </c>
      <c r="C11" s="212"/>
      <c r="D11" s="212"/>
      <c r="E11" s="252" t="str">
        <f>VLOOKUP('Ocena na podst. danych'!$C$1,[1]Sheet1!$B$2:$AZ$62,17,FALSE)</f>
        <v xml:space="preserve">Zakres objęty przewodnikiem do wyznaczania nowych miejsc klapowania oraz założeniami do programu  kontroli klapowisk.
</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Urządy Morskie/Minister właściwy ds. gospodarki morskiej</v>
      </c>
      <c r="F12" s="228"/>
      <c r="G12" s="228"/>
      <c r="H12" s="228"/>
      <c r="I12" s="228"/>
      <c r="J12" s="228"/>
      <c r="K12" s="228"/>
      <c r="L12" s="228"/>
      <c r="M12" s="228"/>
      <c r="N12" s="228"/>
      <c r="O12" s="228"/>
      <c r="P12" s="228"/>
      <c r="Q12" s="228"/>
      <c r="R12" s="228"/>
      <c r="S12" s="228"/>
      <c r="T12" s="228"/>
      <c r="U12" s="228"/>
      <c r="V12" s="229"/>
    </row>
    <row r="13" spans="1:22" ht="76.5" customHeight="1">
      <c r="A13" s="95"/>
      <c r="B13" s="301" t="s">
        <v>160</v>
      </c>
      <c r="C13" s="302"/>
      <c r="D13" s="303"/>
      <c r="E13" s="252" t="str">
        <f>VLOOKUP($E$5,[1]Sheet1!$B$2:$AZ$62,37,FALSE)</f>
        <v>Działanie koordynowane regionalnie w ramach konwencji o ochronie środowiska morskiego obszaru Morza Bałtyckiego (HELCOM, Helsinki 09.04.1992).</v>
      </c>
      <c r="F13" s="304"/>
      <c r="G13" s="304"/>
      <c r="H13" s="304"/>
      <c r="I13" s="304"/>
      <c r="J13" s="304"/>
      <c r="K13" s="304"/>
      <c r="L13" s="304"/>
      <c r="M13" s="304"/>
      <c r="N13" s="304"/>
      <c r="O13" s="304"/>
      <c r="P13" s="304"/>
      <c r="Q13" s="304"/>
      <c r="R13" s="304"/>
      <c r="S13" s="304"/>
      <c r="T13" s="304"/>
      <c r="U13" s="304"/>
      <c r="V13" s="305"/>
    </row>
    <row r="14" spans="1:22" ht="34.5" customHeight="1">
      <c r="A14" s="95"/>
      <c r="B14" s="211" t="s">
        <v>78</v>
      </c>
      <c r="C14" s="212"/>
      <c r="D14" s="212"/>
      <c r="E14" s="227">
        <f>ROUND(VLOOKUP('Ocena na podst. danych'!$C$1,[1]Sheet1!$B$2:$AZ$62,33,FALSE),-3)</f>
        <v>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tr">
        <f>VLOOKUP('Ocena na podst. danych'!$C$1,[1]Sheet1!$B$2:$AZ$62,36,FALSE)</f>
        <v>budżet państwa</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D6</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hidden="1"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46.5" hidden="1" customHeight="1" outlineLevel="1">
      <c r="A36" s="95"/>
      <c r="B36" s="201" t="s">
        <v>81</v>
      </c>
      <c r="C36" s="202"/>
      <c r="D36" s="203"/>
      <c r="E36" s="238" t="s">
        <v>104</v>
      </c>
      <c r="F36" s="239"/>
      <c r="G36" s="239"/>
      <c r="H36" s="239"/>
      <c r="I36" s="239"/>
      <c r="J36" s="239"/>
      <c r="K36" s="239"/>
      <c r="L36" s="239"/>
      <c r="M36" s="239"/>
      <c r="N36" s="239"/>
      <c r="O36" s="239"/>
      <c r="P36" s="239"/>
      <c r="Q36" s="239"/>
      <c r="R36" s="239"/>
      <c r="S36" s="239"/>
      <c r="T36" s="239"/>
      <c r="U36" s="239"/>
      <c r="V36" s="240"/>
    </row>
    <row r="37" spans="1:22" ht="105.75" hidden="1"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hidden="1"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hidden="1"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hidden="1" customHeight="1" outlineLevel="1">
      <c r="A40" s="95"/>
      <c r="B40" s="223"/>
      <c r="C40" s="224"/>
      <c r="D40" s="224"/>
      <c r="E40" s="91">
        <v>27</v>
      </c>
      <c r="F40" s="205" t="s">
        <v>90</v>
      </c>
      <c r="G40" s="205"/>
      <c r="H40" s="205"/>
      <c r="I40" s="205"/>
      <c r="J40" s="205"/>
      <c r="K40" s="287" t="s">
        <v>106</v>
      </c>
      <c r="L40" s="288"/>
      <c r="M40" s="129"/>
      <c r="N40" s="130"/>
      <c r="O40" s="130"/>
      <c r="P40" s="127"/>
      <c r="Q40" s="127"/>
      <c r="R40" s="127"/>
      <c r="S40" s="127"/>
      <c r="T40" s="127"/>
      <c r="U40" s="127"/>
      <c r="V40" s="59"/>
    </row>
    <row r="41" spans="1:22" ht="17.25" hidden="1" customHeight="1" outlineLevel="1">
      <c r="A41" s="95"/>
      <c r="B41" s="223"/>
      <c r="C41" s="224"/>
      <c r="D41" s="224"/>
      <c r="E41" s="91">
        <v>33</v>
      </c>
      <c r="F41" s="205" t="s">
        <v>91</v>
      </c>
      <c r="G41" s="205"/>
      <c r="H41" s="205"/>
      <c r="I41" s="205"/>
      <c r="J41" s="205"/>
      <c r="K41" s="287" t="s">
        <v>106</v>
      </c>
      <c r="L41" s="288"/>
      <c r="M41" s="129"/>
      <c r="N41" s="130"/>
      <c r="O41" s="130"/>
      <c r="P41" s="127"/>
      <c r="Q41" s="127"/>
      <c r="R41" s="127"/>
      <c r="S41" s="127"/>
      <c r="T41" s="127"/>
      <c r="U41" s="127"/>
      <c r="V41" s="59"/>
    </row>
    <row r="42" spans="1:22" ht="17.25" hidden="1" customHeight="1" outlineLevel="1">
      <c r="A42" s="95"/>
      <c r="B42" s="223"/>
      <c r="C42" s="224"/>
      <c r="D42" s="224"/>
      <c r="E42" s="91">
        <v>35</v>
      </c>
      <c r="F42" s="205" t="s">
        <v>92</v>
      </c>
      <c r="G42" s="205"/>
      <c r="H42" s="205"/>
      <c r="I42" s="205"/>
      <c r="J42" s="205"/>
      <c r="K42" s="287" t="s">
        <v>106</v>
      </c>
      <c r="L42" s="288"/>
      <c r="M42" s="129"/>
      <c r="N42" s="130"/>
      <c r="O42" s="130"/>
      <c r="P42" s="127"/>
      <c r="Q42" s="127"/>
      <c r="R42" s="127"/>
      <c r="S42" s="127"/>
      <c r="T42" s="127"/>
      <c r="U42" s="127"/>
      <c r="V42" s="59"/>
    </row>
    <row r="43" spans="1:22" ht="17.25" hidden="1" customHeight="1" outlineLevel="1">
      <c r="A43" s="95"/>
      <c r="B43" s="223"/>
      <c r="C43" s="224"/>
      <c r="D43" s="224"/>
      <c r="E43" s="91" t="s">
        <v>88</v>
      </c>
      <c r="F43" s="205" t="s">
        <v>93</v>
      </c>
      <c r="G43" s="205"/>
      <c r="H43" s="205"/>
      <c r="I43" s="205"/>
      <c r="J43" s="205"/>
      <c r="K43" s="287" t="s">
        <v>106</v>
      </c>
      <c r="L43" s="288"/>
      <c r="M43" s="58"/>
      <c r="N43" s="127"/>
      <c r="O43" s="127"/>
      <c r="P43" s="127"/>
      <c r="Q43" s="127"/>
      <c r="R43" s="127"/>
      <c r="S43" s="127"/>
      <c r="T43" s="127"/>
      <c r="U43" s="127"/>
      <c r="V43" s="59"/>
    </row>
    <row r="44" spans="1:22" ht="17.25" hidden="1" customHeight="1" outlineLevel="1">
      <c r="A44" s="95"/>
      <c r="B44" s="223"/>
      <c r="C44" s="224"/>
      <c r="D44" s="224"/>
      <c r="E44" s="91">
        <v>36</v>
      </c>
      <c r="F44" s="205" t="s">
        <v>94</v>
      </c>
      <c r="G44" s="205"/>
      <c r="H44" s="205"/>
      <c r="I44" s="205"/>
      <c r="J44" s="205"/>
      <c r="K44" s="287" t="s">
        <v>106</v>
      </c>
      <c r="L44" s="288"/>
      <c r="M44" s="58"/>
      <c r="N44" s="127"/>
      <c r="O44" s="127"/>
      <c r="P44" s="127"/>
      <c r="Q44" s="127"/>
      <c r="R44" s="127"/>
      <c r="S44" s="127"/>
      <c r="T44" s="127"/>
      <c r="U44" s="127"/>
      <c r="V44" s="59"/>
    </row>
    <row r="45" spans="1:22" ht="17.25" hidden="1" customHeight="1" outlineLevel="1">
      <c r="A45" s="95"/>
      <c r="B45" s="223"/>
      <c r="C45" s="224"/>
      <c r="D45" s="224"/>
      <c r="E45" s="91">
        <v>38</v>
      </c>
      <c r="F45" s="205" t="s">
        <v>95</v>
      </c>
      <c r="G45" s="205"/>
      <c r="H45" s="205"/>
      <c r="I45" s="205"/>
      <c r="J45" s="205"/>
      <c r="K45" s="287" t="s">
        <v>106</v>
      </c>
      <c r="L45" s="288"/>
      <c r="M45" s="58"/>
      <c r="N45" s="127"/>
      <c r="O45" s="127"/>
      <c r="P45" s="127"/>
      <c r="Q45" s="127"/>
      <c r="R45" s="127"/>
      <c r="S45" s="127"/>
      <c r="T45" s="127"/>
      <c r="U45" s="127"/>
      <c r="V45" s="59"/>
    </row>
    <row r="46" spans="1:22" ht="17.25" hidden="1" customHeight="1" outlineLevel="1">
      <c r="A46" s="95"/>
      <c r="B46" s="223"/>
      <c r="C46" s="224"/>
      <c r="D46" s="224"/>
      <c r="E46" s="91" t="s">
        <v>89</v>
      </c>
      <c r="F46" s="205" t="s">
        <v>96</v>
      </c>
      <c r="G46" s="205"/>
      <c r="H46" s="205"/>
      <c r="I46" s="205"/>
      <c r="J46" s="205"/>
      <c r="K46" s="287" t="s">
        <v>106</v>
      </c>
      <c r="L46" s="288"/>
      <c r="M46" s="58"/>
      <c r="N46" s="127"/>
      <c r="O46" s="127"/>
      <c r="P46" s="127"/>
      <c r="Q46" s="127"/>
      <c r="R46" s="127"/>
      <c r="S46" s="127"/>
      <c r="T46" s="127"/>
      <c r="U46" s="127"/>
      <c r="V46" s="59"/>
    </row>
    <row r="47" spans="1:22" ht="17.25" hidden="1" customHeight="1" outlineLevel="1">
      <c r="A47" s="95"/>
      <c r="B47" s="225"/>
      <c r="C47" s="226"/>
      <c r="D47" s="226"/>
      <c r="E47" s="92">
        <v>62</v>
      </c>
      <c r="F47" s="220" t="s">
        <v>99</v>
      </c>
      <c r="G47" s="220"/>
      <c r="H47" s="220"/>
      <c r="I47" s="220"/>
      <c r="J47" s="220"/>
      <c r="K47" s="289" t="s">
        <v>106</v>
      </c>
      <c r="L47" s="290"/>
      <c r="M47" s="60"/>
      <c r="N47" s="128"/>
      <c r="O47" s="128"/>
      <c r="P47" s="128"/>
      <c r="Q47" s="128"/>
      <c r="R47" s="128"/>
      <c r="S47" s="128"/>
      <c r="T47" s="128"/>
      <c r="U47" s="128"/>
      <c r="V47" s="62"/>
    </row>
    <row r="48" spans="1:22" ht="31.5" hidden="1" customHeight="1" outlineLevel="1">
      <c r="A48" s="95"/>
      <c r="B48" s="215" t="s">
        <v>68</v>
      </c>
      <c r="C48" s="216"/>
      <c r="D48" s="216"/>
      <c r="E48" s="291" t="s">
        <v>101</v>
      </c>
      <c r="F48" s="292"/>
      <c r="G48" s="292"/>
      <c r="H48" s="292"/>
      <c r="I48" s="292"/>
      <c r="J48" s="292"/>
      <c r="K48" s="292"/>
      <c r="L48" s="292"/>
      <c r="M48" s="242"/>
      <c r="N48" s="242"/>
      <c r="O48" s="242"/>
      <c r="P48" s="242"/>
      <c r="Q48" s="242"/>
      <c r="R48" s="242"/>
      <c r="S48" s="242"/>
      <c r="T48" s="242"/>
      <c r="U48" s="242"/>
      <c r="V48" s="243"/>
    </row>
    <row r="49" spans="1:22" ht="59.25" hidden="1" customHeight="1" outlineLevel="1" thickBot="1">
      <c r="A49" s="95"/>
      <c r="B49" s="209" t="s">
        <v>69</v>
      </c>
      <c r="C49" s="210"/>
      <c r="D49" s="210"/>
      <c r="E49" s="196" t="s">
        <v>86</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3" t="s">
        <v>113</v>
      </c>
      <c r="L72" s="294"/>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87" t="s">
        <v>114</v>
      </c>
      <c r="L73" s="288"/>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3" t="s">
        <v>113</v>
      </c>
      <c r="L74" s="294"/>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3" t="s">
        <v>113</v>
      </c>
      <c r="L75" s="294"/>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3" t="s">
        <v>113</v>
      </c>
      <c r="L76" s="294"/>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3" t="s">
        <v>113</v>
      </c>
      <c r="L77" s="294"/>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87" t="s">
        <v>114</v>
      </c>
      <c r="L78" s="288"/>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3" t="s">
        <v>113</v>
      </c>
      <c r="L79" s="294"/>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3" t="s">
        <v>113</v>
      </c>
      <c r="L95" s="294"/>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292"/>
      <c r="L96" s="292"/>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43.5"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customHeight="1" outlineLevel="1">
      <c r="A108" s="95"/>
      <c r="B108" s="223"/>
      <c r="C108" s="224"/>
      <c r="D108" s="224"/>
      <c r="E108" s="91">
        <v>36</v>
      </c>
      <c r="F108" s="205" t="s">
        <v>94</v>
      </c>
      <c r="G108" s="205"/>
      <c r="H108" s="205"/>
      <c r="I108" s="205"/>
      <c r="J108" s="205"/>
      <c r="K108" s="293" t="s">
        <v>113</v>
      </c>
      <c r="L108" s="294"/>
      <c r="M108" s="58"/>
      <c r="N108" s="127"/>
      <c r="O108" s="127"/>
      <c r="P108" s="127"/>
      <c r="Q108" s="127"/>
      <c r="R108" s="127"/>
      <c r="S108" s="127"/>
      <c r="T108" s="127"/>
      <c r="U108" s="127"/>
      <c r="V108" s="59"/>
    </row>
    <row r="109" spans="1:22" ht="17.25"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customHeight="1" outlineLevel="1">
      <c r="A111" s="95"/>
      <c r="B111" s="225"/>
      <c r="C111" s="226"/>
      <c r="D111" s="226"/>
      <c r="E111" s="92">
        <v>62</v>
      </c>
      <c r="F111" s="220" t="s">
        <v>99</v>
      </c>
      <c r="G111" s="220"/>
      <c r="H111" s="220"/>
      <c r="I111" s="220"/>
      <c r="J111" s="220"/>
      <c r="K111" s="295" t="s">
        <v>100</v>
      </c>
      <c r="L111" s="296"/>
      <c r="M111" s="60"/>
      <c r="N111" s="128"/>
      <c r="O111" s="128"/>
      <c r="P111" s="128"/>
      <c r="Q111" s="128"/>
      <c r="R111" s="128"/>
      <c r="S111" s="128"/>
      <c r="T111" s="128"/>
      <c r="U111" s="128"/>
      <c r="V111" s="62"/>
    </row>
    <row r="112" spans="1:22" ht="31.5" customHeight="1" outlineLevel="1">
      <c r="A112" s="95"/>
      <c r="B112" s="215" t="s">
        <v>68</v>
      </c>
      <c r="C112" s="216"/>
      <c r="D112" s="216"/>
      <c r="E112" s="241" t="str">
        <f>VLOOKUP($E$5,[1]Sheet1!$B$2:$BY$60,60,FALSE)</f>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
      <c r="F112" s="242"/>
      <c r="G112" s="242"/>
      <c r="H112" s="242"/>
      <c r="I112" s="242"/>
      <c r="J112" s="242"/>
      <c r="K112" s="292"/>
      <c r="L112" s="292"/>
      <c r="M112" s="242"/>
      <c r="N112" s="242"/>
      <c r="O112" s="242"/>
      <c r="P112" s="242"/>
      <c r="Q112" s="242"/>
      <c r="R112" s="242"/>
      <c r="S112" s="242"/>
      <c r="T112" s="242"/>
      <c r="U112" s="242"/>
      <c r="V112" s="243"/>
    </row>
    <row r="113" spans="1:22" ht="59.25" customHeight="1" outlineLevel="1" thickBot="1">
      <c r="A113" s="95"/>
      <c r="B113" s="209" t="s">
        <v>69</v>
      </c>
      <c r="C113" s="210"/>
      <c r="D113" s="210"/>
      <c r="E113" s="196" t="str">
        <f>VLOOKUP($E$5,[1]Sheet1!$B$2:$BY$60,71,FALSE)</f>
        <v>Siedliska na dnie morskim</v>
      </c>
      <c r="F113" s="197"/>
      <c r="G113" s="197"/>
      <c r="H113" s="197"/>
      <c r="I113" s="197"/>
      <c r="J113" s="197"/>
      <c r="K113" s="197"/>
      <c r="L113" s="197"/>
      <c r="M113" s="197"/>
      <c r="N113" s="197"/>
      <c r="O113" s="197"/>
      <c r="P113" s="197"/>
      <c r="Q113" s="197"/>
      <c r="R113" s="197"/>
      <c r="S113" s="197"/>
      <c r="T113" s="197"/>
      <c r="U113" s="197"/>
      <c r="V113" s="198"/>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3" t="s">
        <v>113</v>
      </c>
      <c r="L120" s="294"/>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3" t="s">
        <v>113</v>
      </c>
      <c r="L121" s="294"/>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3" t="s">
        <v>113</v>
      </c>
      <c r="L122" s="294"/>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3" t="s">
        <v>113</v>
      </c>
      <c r="L123" s="294"/>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3" t="s">
        <v>113</v>
      </c>
      <c r="L124" s="294"/>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3" t="s">
        <v>113</v>
      </c>
      <c r="L126" s="294"/>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3" t="s">
        <v>113</v>
      </c>
      <c r="L127" s="294"/>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3" t="s">
        <v>113</v>
      </c>
      <c r="L136" s="294"/>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3" t="s">
        <v>113</v>
      </c>
      <c r="L137" s="294"/>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3" t="s">
        <v>113</v>
      </c>
      <c r="L138" s="294"/>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3" t="s">
        <v>113</v>
      </c>
      <c r="L139" s="294"/>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3" t="s">
        <v>113</v>
      </c>
      <c r="L140" s="294"/>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3" t="s">
        <v>113</v>
      </c>
      <c r="L141" s="294"/>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3" t="s">
        <v>113</v>
      </c>
      <c r="L142" s="294"/>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297" t="s">
        <v>113</v>
      </c>
      <c r="L152" s="298"/>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297" t="s">
        <v>113</v>
      </c>
      <c r="L153" s="298"/>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297" t="s">
        <v>113</v>
      </c>
      <c r="L154" s="298"/>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297" t="s">
        <v>113</v>
      </c>
      <c r="L155" s="298"/>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297" t="s">
        <v>113</v>
      </c>
      <c r="L156" s="298"/>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297" t="s">
        <v>113</v>
      </c>
      <c r="L157" s="298"/>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297" t="s">
        <v>113</v>
      </c>
      <c r="L158" s="298"/>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299" t="s">
        <v>113</v>
      </c>
      <c r="L159" s="300"/>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292"/>
      <c r="L160" s="292"/>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87" t="s">
        <v>114</v>
      </c>
      <c r="L168" s="288"/>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87" t="s">
        <v>114</v>
      </c>
      <c r="L169" s="288"/>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87" t="s">
        <v>114</v>
      </c>
      <c r="L172" s="288"/>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87" t="s">
        <v>114</v>
      </c>
      <c r="L184" s="288"/>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87" t="s">
        <v>114</v>
      </c>
      <c r="L185" s="288"/>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87" t="s">
        <v>114</v>
      </c>
      <c r="L186" s="288"/>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87" t="s">
        <v>114</v>
      </c>
      <c r="L187" s="288"/>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87" t="s">
        <v>114</v>
      </c>
      <c r="L188" s="288"/>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87" t="s">
        <v>114</v>
      </c>
      <c r="L189" s="288"/>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87" t="s">
        <v>114</v>
      </c>
      <c r="L190" s="288"/>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87" t="s">
        <v>114</v>
      </c>
      <c r="L191" s="288"/>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87" t="s">
        <v>106</v>
      </c>
      <c r="L217" s="288"/>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87" t="s">
        <v>106</v>
      </c>
      <c r="L218" s="288"/>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87" t="s">
        <v>106</v>
      </c>
      <c r="L219" s="288"/>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87" t="s">
        <v>106</v>
      </c>
      <c r="L220" s="288"/>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87" t="s">
        <v>106</v>
      </c>
      <c r="L221" s="288"/>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87" t="s">
        <v>106</v>
      </c>
      <c r="L222" s="288"/>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87" t="s">
        <v>106</v>
      </c>
      <c r="L223" s="288"/>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89" t="s">
        <v>106</v>
      </c>
      <c r="L224" s="290"/>
      <c r="M224" s="60"/>
      <c r="N224" s="160"/>
      <c r="O224" s="160"/>
      <c r="P224" s="160"/>
      <c r="Q224" s="160"/>
      <c r="R224" s="160"/>
      <c r="S224" s="160"/>
      <c r="T224" s="160"/>
      <c r="U224" s="160"/>
      <c r="V224" s="62"/>
    </row>
    <row r="225" spans="1:22" ht="31.5" hidden="1" customHeight="1" outlineLevel="1">
      <c r="A225" s="95"/>
      <c r="B225" s="215" t="s">
        <v>68</v>
      </c>
      <c r="C225" s="216"/>
      <c r="D225" s="216"/>
      <c r="E225" s="291" t="s">
        <v>101</v>
      </c>
      <c r="F225" s="292"/>
      <c r="G225" s="292"/>
      <c r="H225" s="292"/>
      <c r="I225" s="292"/>
      <c r="J225" s="292"/>
      <c r="K225" s="292"/>
      <c r="L225" s="292"/>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3" t="s">
        <v>113</v>
      </c>
      <c r="L249" s="294"/>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87" t="s">
        <v>114</v>
      </c>
      <c r="L250" s="288"/>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3" t="s">
        <v>113</v>
      </c>
      <c r="L251" s="294"/>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3" t="s">
        <v>113</v>
      </c>
      <c r="L252" s="294"/>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3" t="s">
        <v>113</v>
      </c>
      <c r="L253" s="294"/>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3" t="s">
        <v>113</v>
      </c>
      <c r="L254" s="294"/>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87" t="s">
        <v>114</v>
      </c>
      <c r="L255" s="288"/>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3" t="s">
        <v>113</v>
      </c>
      <c r="L256" s="294"/>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3" t="s">
        <v>113</v>
      </c>
      <c r="L272" s="294"/>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292"/>
      <c r="L273" s="292"/>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3" t="s">
        <v>113</v>
      </c>
      <c r="L285" s="294"/>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295" t="s">
        <v>100</v>
      </c>
      <c r="L288" s="296"/>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292"/>
      <c r="L289" s="292"/>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54.75" customHeight="1" outlineLevel="1">
      <c r="A294" s="95"/>
      <c r="B294" s="215" t="s">
        <v>82</v>
      </c>
      <c r="C294" s="216"/>
      <c r="D294" s="216"/>
      <c r="E294" s="241" t="s">
        <v>156</v>
      </c>
      <c r="F294" s="280"/>
      <c r="G294" s="280"/>
      <c r="H294" s="280"/>
      <c r="I294" s="280"/>
      <c r="J294" s="280"/>
      <c r="K294" s="280"/>
      <c r="L294" s="280"/>
      <c r="M294" s="280"/>
      <c r="N294" s="280"/>
      <c r="O294" s="280"/>
      <c r="P294" s="280"/>
      <c r="Q294" s="280"/>
      <c r="R294" s="280"/>
      <c r="S294" s="280"/>
      <c r="T294" s="280"/>
      <c r="U294" s="280"/>
      <c r="V294" s="281"/>
    </row>
    <row r="295" spans="1:22" ht="43.5"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customHeight="1" outlineLevel="1">
      <c r="A297" s="95"/>
      <c r="B297" s="223"/>
      <c r="C297" s="224"/>
      <c r="D297" s="224"/>
      <c r="E297" s="91">
        <v>27</v>
      </c>
      <c r="F297" s="205" t="s">
        <v>90</v>
      </c>
      <c r="G297" s="205"/>
      <c r="H297" s="205"/>
      <c r="I297" s="205"/>
      <c r="J297" s="205"/>
      <c r="K297" s="293" t="s">
        <v>113</v>
      </c>
      <c r="L297" s="294"/>
      <c r="M297" s="58"/>
      <c r="N297" s="159"/>
      <c r="O297" s="159"/>
      <c r="P297" s="159"/>
      <c r="Q297" s="159"/>
      <c r="R297" s="159"/>
      <c r="S297" s="159"/>
      <c r="T297" s="159"/>
      <c r="U297" s="159"/>
      <c r="V297" s="59"/>
    </row>
    <row r="298" spans="1:22" ht="17.25" customHeight="1" outlineLevel="1">
      <c r="A298" s="95"/>
      <c r="B298" s="223"/>
      <c r="C298" s="224"/>
      <c r="D298" s="224"/>
      <c r="E298" s="91">
        <v>33</v>
      </c>
      <c r="F298" s="205" t="s">
        <v>91</v>
      </c>
      <c r="G298" s="205"/>
      <c r="H298" s="205"/>
      <c r="I298" s="205"/>
      <c r="J298" s="205"/>
      <c r="K298" s="293" t="s">
        <v>113</v>
      </c>
      <c r="L298" s="294"/>
      <c r="M298" s="58"/>
      <c r="N298" s="159"/>
      <c r="O298" s="159"/>
      <c r="P298" s="159"/>
      <c r="Q298" s="159"/>
      <c r="R298" s="159"/>
      <c r="S298" s="159"/>
      <c r="T298" s="159"/>
      <c r="U298" s="159"/>
      <c r="V298" s="59"/>
    </row>
    <row r="299" spans="1:22" ht="17.25" customHeight="1" outlineLevel="1">
      <c r="A299" s="95"/>
      <c r="B299" s="223"/>
      <c r="C299" s="224"/>
      <c r="D299" s="224"/>
      <c r="E299" s="91">
        <v>35</v>
      </c>
      <c r="F299" s="205" t="s">
        <v>92</v>
      </c>
      <c r="G299" s="205"/>
      <c r="H299" s="205"/>
      <c r="I299" s="205"/>
      <c r="J299" s="205"/>
      <c r="K299" s="293" t="s">
        <v>113</v>
      </c>
      <c r="L299" s="294"/>
      <c r="M299" s="58"/>
      <c r="N299" s="159"/>
      <c r="O299" s="159"/>
      <c r="P299" s="159"/>
      <c r="Q299" s="159"/>
      <c r="R299" s="159"/>
      <c r="S299" s="159"/>
      <c r="T299" s="159"/>
      <c r="U299" s="159"/>
      <c r="V299" s="59"/>
    </row>
    <row r="300" spans="1:22" ht="17.25" customHeight="1" outlineLevel="1">
      <c r="A300" s="95"/>
      <c r="B300" s="223"/>
      <c r="C300" s="224"/>
      <c r="D300" s="224"/>
      <c r="E300" s="91" t="s">
        <v>88</v>
      </c>
      <c r="F300" s="205" t="s">
        <v>93</v>
      </c>
      <c r="G300" s="205"/>
      <c r="H300" s="205"/>
      <c r="I300" s="205"/>
      <c r="J300" s="205"/>
      <c r="K300" s="293" t="s">
        <v>113</v>
      </c>
      <c r="L300" s="294"/>
      <c r="M300" s="58"/>
      <c r="N300" s="159"/>
      <c r="O300" s="159"/>
      <c r="P300" s="159"/>
      <c r="Q300" s="159"/>
      <c r="R300" s="159"/>
      <c r="S300" s="159"/>
      <c r="T300" s="159"/>
      <c r="U300" s="159"/>
      <c r="V300" s="59"/>
    </row>
    <row r="301" spans="1:22" ht="17.25" customHeight="1" outlineLevel="1">
      <c r="A301" s="95"/>
      <c r="B301" s="223"/>
      <c r="C301" s="224"/>
      <c r="D301" s="224"/>
      <c r="E301" s="91">
        <v>36</v>
      </c>
      <c r="F301" s="205" t="s">
        <v>94</v>
      </c>
      <c r="G301" s="205"/>
      <c r="H301" s="205"/>
      <c r="I301" s="205"/>
      <c r="J301" s="205"/>
      <c r="K301" s="293" t="s">
        <v>113</v>
      </c>
      <c r="L301" s="294"/>
      <c r="M301" s="58"/>
      <c r="N301" s="159"/>
      <c r="O301" s="159"/>
      <c r="P301" s="159"/>
      <c r="Q301" s="159"/>
      <c r="R301" s="159"/>
      <c r="S301" s="159"/>
      <c r="T301" s="159"/>
      <c r="U301" s="159"/>
      <c r="V301" s="59"/>
    </row>
    <row r="302" spans="1:22" ht="17.25"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customHeight="1" outlineLevel="1">
      <c r="A303" s="95"/>
      <c r="B303" s="223"/>
      <c r="C303" s="224"/>
      <c r="D303" s="224"/>
      <c r="E303" s="91" t="s">
        <v>89</v>
      </c>
      <c r="F303" s="205" t="s">
        <v>96</v>
      </c>
      <c r="G303" s="205"/>
      <c r="H303" s="205"/>
      <c r="I303" s="205"/>
      <c r="J303" s="205"/>
      <c r="K303" s="293" t="s">
        <v>113</v>
      </c>
      <c r="L303" s="294"/>
      <c r="M303" s="58"/>
      <c r="N303" s="159"/>
      <c r="O303" s="159"/>
      <c r="P303" s="159"/>
      <c r="Q303" s="159"/>
      <c r="R303" s="159"/>
      <c r="S303" s="159"/>
      <c r="T303" s="159"/>
      <c r="U303" s="159"/>
      <c r="V303" s="59"/>
    </row>
    <row r="304" spans="1:22" ht="17.25" customHeight="1" outlineLevel="1">
      <c r="A304" s="95"/>
      <c r="B304" s="225"/>
      <c r="C304" s="226"/>
      <c r="D304" s="226"/>
      <c r="E304" s="92">
        <v>62</v>
      </c>
      <c r="F304" s="220" t="s">
        <v>99</v>
      </c>
      <c r="G304" s="220"/>
      <c r="H304" s="220"/>
      <c r="I304" s="220"/>
      <c r="J304" s="220"/>
      <c r="K304" s="293" t="s">
        <v>113</v>
      </c>
      <c r="L304" s="294"/>
      <c r="M304" s="60"/>
      <c r="N304" s="160"/>
      <c r="O304" s="160"/>
      <c r="P304" s="160"/>
      <c r="Q304" s="160"/>
      <c r="R304" s="160"/>
      <c r="S304" s="160"/>
      <c r="T304" s="160"/>
      <c r="U304" s="160"/>
      <c r="V304" s="62"/>
    </row>
    <row r="305" spans="1:22" ht="31.5" customHeight="1" outlineLevel="1">
      <c r="A305" s="95"/>
      <c r="B305" s="215" t="s">
        <v>68</v>
      </c>
      <c r="C305" s="216"/>
      <c r="D305" s="216"/>
      <c r="E305" s="241" t="str">
        <f>VLOOKUP($E$5,[1]Sheet1!$B$2:$BY$60,61,FALSE)</f>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
      <c r="F305" s="242"/>
      <c r="G305" s="242"/>
      <c r="H305" s="242"/>
      <c r="I305" s="242"/>
      <c r="J305" s="242"/>
      <c r="K305" s="242"/>
      <c r="L305" s="242"/>
      <c r="M305" s="242"/>
      <c r="N305" s="242"/>
      <c r="O305" s="242"/>
      <c r="P305" s="242"/>
      <c r="Q305" s="242"/>
      <c r="R305" s="242"/>
      <c r="S305" s="242"/>
      <c r="T305" s="242"/>
      <c r="U305" s="242"/>
      <c r="V305" s="243"/>
    </row>
    <row r="306" spans="1:22" ht="59.25" customHeight="1" outlineLevel="1" thickBot="1">
      <c r="A306" s="95"/>
      <c r="B306" s="209" t="s">
        <v>69</v>
      </c>
      <c r="C306" s="210"/>
      <c r="D306" s="210"/>
      <c r="E306" s="196" t="str">
        <f>VLOOKUP($E$5,[1]Sheet1!$B$2:$BY$60,72,FALSE)</f>
        <v>Siedliska na dnie morskim</v>
      </c>
      <c r="F306" s="197"/>
      <c r="G306" s="197"/>
      <c r="H306" s="197"/>
      <c r="I306" s="197"/>
      <c r="J306" s="197"/>
      <c r="K306" s="197"/>
      <c r="L306" s="197"/>
      <c r="M306" s="197"/>
      <c r="N306" s="197"/>
      <c r="O306" s="197"/>
      <c r="P306" s="197"/>
      <c r="Q306" s="197"/>
      <c r="R306" s="197"/>
      <c r="S306" s="197"/>
      <c r="T306" s="197"/>
      <c r="U306" s="197"/>
      <c r="V306" s="198"/>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3" t="s">
        <v>113</v>
      </c>
      <c r="L313" s="294"/>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3" t="s">
        <v>113</v>
      </c>
      <c r="L314" s="294"/>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3" t="s">
        <v>113</v>
      </c>
      <c r="L315" s="294"/>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3" t="s">
        <v>113</v>
      </c>
      <c r="L316" s="294"/>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3" t="s">
        <v>113</v>
      </c>
      <c r="L317" s="294"/>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3" t="s">
        <v>113</v>
      </c>
      <c r="L318" s="294"/>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3" t="s">
        <v>113</v>
      </c>
      <c r="L319" s="294"/>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297" t="s">
        <v>113</v>
      </c>
      <c r="L329" s="298"/>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297" t="s">
        <v>113</v>
      </c>
      <c r="L330" s="298"/>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297" t="s">
        <v>113</v>
      </c>
      <c r="L331" s="298"/>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297" t="s">
        <v>113</v>
      </c>
      <c r="L332" s="298"/>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297" t="s">
        <v>113</v>
      </c>
      <c r="L333" s="298"/>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297" t="s">
        <v>113</v>
      </c>
      <c r="L334" s="298"/>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297" t="s">
        <v>113</v>
      </c>
      <c r="L335" s="298"/>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299" t="s">
        <v>113</v>
      </c>
      <c r="L336" s="300"/>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292"/>
      <c r="L337" s="292"/>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87" t="s">
        <v>114</v>
      </c>
      <c r="L345" s="288"/>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87" t="s">
        <v>114</v>
      </c>
      <c r="L346" s="288"/>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87" t="s">
        <v>114</v>
      </c>
      <c r="L349" s="288"/>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87" t="s">
        <v>114</v>
      </c>
      <c r="L361" s="288"/>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87" t="s">
        <v>114</v>
      </c>
      <c r="L362" s="288"/>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87" t="s">
        <v>114</v>
      </c>
      <c r="L363" s="288"/>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87" t="s">
        <v>114</v>
      </c>
      <c r="L364" s="288"/>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87" t="s">
        <v>114</v>
      </c>
      <c r="L365" s="288"/>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87" t="s">
        <v>114</v>
      </c>
      <c r="L366" s="288"/>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87" t="s">
        <v>114</v>
      </c>
      <c r="L367" s="288"/>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87" t="s">
        <v>114</v>
      </c>
      <c r="L368" s="288"/>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5" t="str">
        <f>'Ocena na podst. danych'!B26</f>
        <v>EFEKTYWNOŚĆ</v>
      </c>
      <c r="C374" s="286"/>
      <c r="D374" s="286"/>
      <c r="E374" s="286"/>
      <c r="F374" s="115" t="s">
        <v>61</v>
      </c>
      <c r="G374" s="115" t="s">
        <v>60</v>
      </c>
      <c r="H374" s="115" t="s">
        <v>62</v>
      </c>
      <c r="I374" s="98"/>
      <c r="J374" s="282" t="s">
        <v>59</v>
      </c>
      <c r="K374" s="283"/>
      <c r="L374" s="283"/>
      <c r="M374" s="283"/>
      <c r="N374" s="283"/>
      <c r="O374" s="283"/>
      <c r="P374" s="283"/>
      <c r="Q374" s="283"/>
      <c r="R374" s="283"/>
      <c r="S374" s="283"/>
      <c r="T374" s="283"/>
      <c r="U374" s="283"/>
      <c r="V374" s="284"/>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1" t="str">
        <f>'Ocena na podst. danych'!$G$29</f>
        <v>bardzo niski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157</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dzialanie konrolne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158</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9" t="str">
        <f>VLOOKUP(E5,[2]TAB_ZBIORCZA!$C$5:$U$62,16,FALSE)</f>
        <v>Nie oszacowano kosztów wdrożenia działania</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159</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16.5" customHeight="1" thickBot="1">
      <c r="B441" s="312"/>
      <c r="C441" s="313"/>
      <c r="D441" s="313"/>
      <c r="E441" s="313"/>
      <c r="F441" s="313"/>
      <c r="G441" s="313"/>
      <c r="H441" s="313"/>
      <c r="I441" s="313"/>
      <c r="J441" s="313"/>
      <c r="K441" s="313"/>
      <c r="L441" s="313"/>
      <c r="M441" s="313"/>
      <c r="N441" s="313"/>
      <c r="O441" s="313"/>
      <c r="P441" s="313"/>
      <c r="Q441" s="313"/>
      <c r="R441" s="313"/>
      <c r="S441" s="313"/>
      <c r="T441" s="313"/>
      <c r="U441" s="313"/>
      <c r="V441" s="314"/>
    </row>
  </sheetData>
  <mergeCells count="723">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2016-03-07T17:25:22Z</cp:lastPrinted>
  <dcterms:created xsi:type="dcterms:W3CDTF">2016-02-04T08:56:01Z</dcterms:created>
  <dcterms:modified xsi:type="dcterms:W3CDTF">2016-03-07T17:25:41Z</dcterms:modified>
</cp:coreProperties>
</file>