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E5" i="4" l="1"/>
  <c r="E242" i="4" s="1"/>
  <c r="C1" i="1"/>
  <c r="A18" i="4" l="1"/>
  <c r="E14" i="4"/>
  <c r="F15" i="1"/>
  <c r="C2" i="1"/>
  <c r="E11" i="4"/>
  <c r="E241" i="4"/>
  <c r="M7" i="4"/>
  <c r="E9" i="4"/>
  <c r="E13" i="4"/>
  <c r="E32" i="4"/>
  <c r="E289" i="4"/>
  <c r="F11" i="1"/>
  <c r="E6" i="4"/>
  <c r="E10" i="4"/>
  <c r="E33" i="4"/>
  <c r="E290" i="4"/>
  <c r="A10" i="1"/>
  <c r="F7" i="1"/>
  <c r="F20" i="1"/>
  <c r="E8" i="4"/>
  <c r="E12" i="4"/>
  <c r="B426" i="4"/>
  <c r="C414" i="4"/>
  <c r="C413" i="4"/>
  <c r="C412" i="4"/>
  <c r="C411" i="4"/>
  <c r="C410" i="4"/>
  <c r="B408" i="4"/>
  <c r="B407" i="4"/>
  <c r="C403" i="4"/>
  <c r="C402" i="4"/>
  <c r="C401" i="4"/>
  <c r="C400" i="4"/>
  <c r="C399" i="4"/>
  <c r="B379" i="4"/>
  <c r="G378" i="4"/>
  <c r="G377" i="4"/>
  <c r="G376" i="4"/>
  <c r="G375" i="4"/>
  <c r="B374" i="4"/>
  <c r="G7" i="1"/>
  <c r="D31" i="1" l="1"/>
  <c r="G29" i="1"/>
  <c r="F29" i="1"/>
  <c r="F408" i="4"/>
  <c r="B432" i="4"/>
  <c r="C2" i="4"/>
  <c r="A195" i="4"/>
  <c r="F375" i="4"/>
  <c r="H375" i="4" s="1"/>
  <c r="F376" i="4"/>
  <c r="H376" i="4" s="1"/>
  <c r="F377" i="4"/>
  <c r="H377" i="4" s="1"/>
  <c r="F378" i="4"/>
  <c r="H378" i="4" s="1"/>
  <c r="G20" i="1" l="1"/>
  <c r="G11" i="1" l="1"/>
  <c r="B376" i="4" l="1"/>
  <c r="F23" i="1" l="1"/>
  <c r="F26" i="1" l="1"/>
  <c r="F405" i="4" s="1"/>
  <c r="G26" i="1"/>
  <c r="G405" i="4" s="1"/>
  <c r="H379" i="4"/>
  <c r="F416" i="4" l="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<sst xmlns="http://schemas.openxmlformats.org/spreadsheetml/2006/main" count="868" uniqueCount="174">
  <si>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</si>
  <si>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</si>
  <si>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</si>
  <si>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</si>
  <si>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</si>
  <si>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</si>
  <si>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</si>
  <si>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</si>
  <si>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</si>
  <si>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</si>
  <si>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</si>
  <si>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</si>
  <si>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</si>
  <si>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</si>
  <si>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</si>
  <si>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</si>
  <si>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</si>
  <si>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</si>
  <si>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</si>
  <si>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</si>
  <si>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</si>
  <si>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</si>
  <si>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</si>
  <si>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</si>
  <si>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</si>
  <si>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</si>
  <si>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</si>
  <si>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</si>
  <si>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</si>
  <si>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</si>
  <si>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</si>
  <si>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</si>
  <si>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</si>
  <si>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</si>
  <si>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</si>
  <si>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</si>
  <si>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</si>
  <si>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</si>
  <si>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</si>
  <si>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</si>
  <si>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</si>
  <si>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</si>
  <si>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</si>
  <si>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</si>
  <si>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</si>
  <si>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</si>
  <si>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</si>
  <si>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</si>
  <si>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</si>
  <si>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</si>
  <si>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</si>
  <si>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</si>
  <si>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</si>
  <si>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</si>
  <si>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</si>
  <si>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</si>
  <si>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</si>
  <si>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</si>
  <si>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</si>
  <si>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</si>
  <si>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</si>
  <si>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</si>
  <si>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</si>
  <si>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</si>
  <si>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</si>
  <si>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</si>
  <si>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</si>
  <si>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</si>
  <si>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</si>
  <si>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</si>
  <si>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</si>
  <si>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</si>
  <si>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</si>
  <si>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</si>
  <si>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</si>
  <si>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</si>
  <si>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</si>
  <si>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</si>
  <si>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</si>
  <si>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</si>
  <si>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</si>
  <si>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</si>
  <si>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</si>
  <si>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</si>
  <si>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</si>
  <si>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</si>
  <si>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</si>
  <si>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</si>
  <si>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</si>
  <si>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</si>
  <si>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</si>
  <si>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</si>
  <si>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</si>
  <si>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</si>
  <si>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</si>
  <si>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</si>
  <si>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</si>
  <si>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</si>
  <si>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</si>
  <si>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</si>
  <si>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</si>
  <si>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</si>
  <si>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</si>
  <si>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</si>
  <si>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</si>
  <si>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</si>
  <si>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</si>
  <si>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</si>
  <si>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</si>
  <si>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</si>
  <si>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</si>
  <si>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</si>
  <si>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</si>
  <si>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</si>
  <si>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</si>
  <si>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</si>
  <si>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</si>
  <si>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</si>
  <si>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</si>
  <si>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</si>
  <si>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</si>
  <si>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</si>
  <si>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</si>
  <si>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</si>
  <si>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</si>
  <si>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</si>
  <si>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</si>
  <si>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</si>
  <si>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</si>
  <si>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</si>
  <si>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</si>
  <si>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</si>
  <si>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</si>
  <si>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</si>
  <si>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</si>
  <si>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</si>
  <si>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</si>
  <si>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</si>
  <si>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</si>
  <si>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</si>
  <si>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</si>
  <si>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</si>
  <si>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</si>
  <si>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</si>
  <si>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</si>
  <si>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</si>
  <si>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</si>
  <si>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</si>
  <si>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</si>
  <si>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</si>
  <si>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</si>
  <si>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</si>
  <si>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</si>
  <si>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</si>
  <si>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</si>
  <si>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</si>
  <si>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</si>
  <si>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</si>
  <si>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</si>
  <si>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</si>
  <si>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</si>
  <si>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</si>
  <si>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</si>
  <si>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</si>
  <si>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</si>
  <si>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</si>
  <si>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</si>
  <si>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</si>
  <si>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</si>
  <si>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</si>
  <si>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</si>
  <si>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</si>
  <si>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</si>
  <si>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zapewnione w Programie Operacyjnym "Rybactwo i Morze" 2014-2020</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</si>
</sst>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0" fillId="0" borderId="95"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0.5</c:v>
                </c:pt>
                <c:pt idx="4">
                  <c:v>8.5</c:v>
                </c:pt>
              </c:numCache>
            </c:numRef>
          </c:val>
        </c:ser>
        <c:dLbls>
          <c:showLegendKey val="0"/>
          <c:showVal val="0"/>
          <c:showCatName val="0"/>
          <c:showSerName val="0"/>
          <c:showPercent val="0"/>
          <c:showBubbleSize val="0"/>
        </c:dLbls>
        <c:gapWidth val="150"/>
        <c:axId val="116996736"/>
        <c:axId val="117240960"/>
      </c:barChart>
      <c:catAx>
        <c:axId val="11699673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7240960"/>
        <c:crosses val="autoZero"/>
        <c:auto val="1"/>
        <c:lblAlgn val="ctr"/>
        <c:lblOffset val="100"/>
        <c:noMultiLvlLbl val="0"/>
      </c:catAx>
      <c:valAx>
        <c:axId val="117240960"/>
        <c:scaling>
          <c:orientation val="minMax"/>
          <c:max val="13"/>
          <c:min val="0"/>
        </c:scaling>
        <c:delete val="0"/>
        <c:axPos val="l"/>
        <c:majorGridlines>
          <c:spPr>
            <a:ln w="0"/>
          </c:spPr>
        </c:majorGridlines>
        <c:numFmt formatCode="General" sourceLinked="1"/>
        <c:majorTickMark val="out"/>
        <c:minorTickMark val="none"/>
        <c:tickLblPos val="nextTo"/>
        <c:crossAx val="116996736"/>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63500</xdr:rowOff>
    </xdr:from>
    <xdr:to>
      <xdr:col>9</xdr:col>
      <xdr:colOff>479881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7"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[1]Sheet1!$B$6</f>
        <v>KTM20_4</v>
      </c>
      <c r="F1" s="175" t="s">
        <v>56</v>
      </c>
      <c r="G1" s="175"/>
      <c r="H1" s="175"/>
    </row>
    <row r="2" spans="1:15" s="13" customFormat="1" ht="57.75" customHeight="1" thickBot="1">
      <c r="A2"/>
      <c r="B2" s="29" t="s">
        <v>0</v>
      </c>
      <c r="C2" s="178" t="str">
        <f>VLOOKUP($C$1,[1]Sheet1!$B$2:$AZ$62,6,FALSE)</f>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 D3 D6</v>
      </c>
      <c r="B10" s="168" t="s">
        <v>168</v>
      </c>
      <c r="C10" s="168"/>
      <c r="D10" s="168"/>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8.5</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IFERROR(ROUND(Passport!E14/A31,0),"brak danych")</f>
        <v>1150000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3</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9" zoomScale="70" zoomScaleNormal="60" zoomScaleSheetLayoutView="70" workbookViewId="0">
      <selection activeCell="B15" sqref="B15:D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3" t="str">
        <f>'Ocena na podst. danych'!C2</f>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
      <c r="D2" s="244"/>
      <c r="E2" s="244"/>
      <c r="F2" s="244"/>
      <c r="G2" s="244"/>
      <c r="H2" s="244"/>
      <c r="I2" s="244"/>
      <c r="J2" s="244"/>
      <c r="K2" s="244"/>
      <c r="L2" s="244"/>
      <c r="M2" s="244"/>
      <c r="N2" s="244"/>
      <c r="O2" s="244"/>
      <c r="P2" s="244"/>
      <c r="Q2" s="244"/>
      <c r="R2" s="244"/>
      <c r="S2" s="244"/>
      <c r="T2" s="244"/>
      <c r="U2" s="244"/>
      <c r="V2" s="245"/>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[1]Sheet1!$B$6</f>
        <v>KTM20_4</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7" t="str">
        <f>VLOOKUP('Ocena na podst. danych'!$C$1,[1]Sheet1!$B$2:$AZ$62,26,FALSE)</f>
        <v>Obszary morskie Rzeczpospolitej Polskiej</v>
      </c>
      <c r="N7" s="248"/>
      <c r="O7" s="248"/>
      <c r="P7" s="248"/>
      <c r="Q7" s="248"/>
      <c r="R7" s="248"/>
      <c r="S7" s="248"/>
      <c r="T7" s="248"/>
      <c r="U7" s="248"/>
      <c r="V7" s="249"/>
    </row>
    <row r="8" spans="1:22" ht="58.5" customHeight="1">
      <c r="A8" s="94"/>
      <c r="B8" s="204" t="s">
        <v>73</v>
      </c>
      <c r="C8" s="205"/>
      <c r="D8" s="205"/>
      <c r="E8" s="246" t="str">
        <f>VLOOKUP('Ocena na podst. danych'!$C$1,[1]Sheet1!$B$2:$AZ$62,23,FALSE)</f>
        <v xml:space="preserve">Dyrektywa Parlamentu Europejskiego i Rady 2014/89/UE z dnia 23 lipca 2014 r. ustanawiająca ramy planowania przestrzennego obszarów morskich; ustawa z dnia 21 marca 1991 r. o obszarach morskich Rzeczypospolitej Polskiej i administracji morskiej </v>
      </c>
      <c r="F8" s="221"/>
      <c r="G8" s="221"/>
      <c r="H8" s="221"/>
      <c r="I8" s="221"/>
      <c r="J8" s="221"/>
      <c r="K8" s="221"/>
      <c r="L8" s="221"/>
      <c r="M8" s="221"/>
      <c r="N8" s="221"/>
      <c r="O8" s="221"/>
      <c r="P8" s="221"/>
      <c r="Q8" s="221"/>
      <c r="R8" s="221"/>
      <c r="S8" s="221"/>
      <c r="T8" s="221"/>
      <c r="U8" s="221"/>
      <c r="V8" s="222"/>
    </row>
    <row r="9" spans="1:22" ht="61.5" customHeight="1">
      <c r="A9" s="94"/>
      <c r="B9" s="204" t="s">
        <v>74</v>
      </c>
      <c r="C9" s="205"/>
      <c r="D9" s="205"/>
      <c r="E9" s="246" t="str">
        <f>VLOOKUP('Ocena na podst. danych'!$C$1,[1]Sheet1!$B$2:$AZ$62,24,FALSE)</f>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6" t="str">
        <f>VLOOKUP('Ocena na podst. danych'!$C$1,[1]Sheet1!$B$2:$AZ$62,25,FALSE)</f>
        <v>Od momentu przyjęcia planu zagospodarowania przestrzennego  obszarów morskich - bezterminowo.</v>
      </c>
      <c r="F10" s="221"/>
      <c r="G10" s="221"/>
      <c r="H10" s="221"/>
      <c r="I10" s="221"/>
      <c r="J10" s="221"/>
      <c r="K10" s="221"/>
      <c r="L10" s="221"/>
      <c r="M10" s="221"/>
      <c r="N10" s="221"/>
      <c r="O10" s="221"/>
      <c r="P10" s="221"/>
      <c r="Q10" s="221"/>
      <c r="R10" s="221"/>
      <c r="S10" s="221"/>
      <c r="T10" s="221"/>
      <c r="U10" s="221"/>
      <c r="V10" s="222"/>
    </row>
    <row r="11" spans="1:22" ht="33" customHeight="1">
      <c r="A11" s="94"/>
      <c r="B11" s="204" t="s">
        <v>76</v>
      </c>
      <c r="C11" s="205"/>
      <c r="D11" s="205"/>
      <c r="E11" s="246" t="str">
        <f>VLOOKUP('Ocena na podst. danych'!$C$1,[1]Sheet1!$B$2:$AZ$62,17,FALSE)</f>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6" t="str">
        <f>VLOOKUP('Ocena na podst. danych'!$C$1,[1]Sheet1!$B$2:$AZ$62,31,FALSE)</f>
        <v>Minister właściwy ds. gospodarki morskiej/Minister właściwy ds. rybołówstwa/Urzędy Morskie</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6"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IFERROR(ROUND(VLOOKUP('Ocena na podst. danych'!$C$1,[1]Sheet1!$B$2:$AZ$62,33,FALSE),-3),0)</f>
        <v>1150000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
        <v>173</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v>
      </c>
      <c r="B18" s="241" t="s">
        <v>153</v>
      </c>
      <c r="C18" s="242"/>
      <c r="D18" s="242"/>
      <c r="E18" s="242"/>
      <c r="F18" s="242"/>
      <c r="G18" s="153"/>
      <c r="H18" s="153"/>
      <c r="I18" s="153"/>
      <c r="J18" s="153"/>
      <c r="K18" s="153"/>
      <c r="L18" s="153"/>
      <c r="M18" s="153"/>
      <c r="N18" s="153"/>
      <c r="O18" s="153"/>
      <c r="P18" s="153"/>
      <c r="Q18" s="153"/>
      <c r="R18" s="153"/>
      <c r="S18" s="153"/>
      <c r="T18" s="153"/>
      <c r="U18" s="153"/>
      <c r="V18" s="154"/>
    </row>
    <row r="19" spans="1:22" ht="74.25"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customHeight="1" outlineLevel="1">
      <c r="A32" s="94"/>
      <c r="B32" s="208" t="s">
        <v>68</v>
      </c>
      <c r="C32" s="209"/>
      <c r="D32" s="209"/>
      <c r="E32" s="234" t="str">
        <f>VLOOKUP($E$5,[1]Sheet1!$B$2:$BY$60,55,FALSE)</f>
        <v xml:space="preserve">Działanie związane z ograniczeniem presji na organizmy morskie, w szczególności gatunki chronione morskich ptaków i ssaków. Zmniejszenie presji antropogenicznych związanych z komercyjnym pozyskiwaniem ryb. </v>
      </c>
      <c r="F32" s="235"/>
      <c r="G32" s="235"/>
      <c r="H32" s="235"/>
      <c r="I32" s="235"/>
      <c r="J32" s="235"/>
      <c r="K32" s="240"/>
      <c r="L32" s="240"/>
      <c r="M32" s="235"/>
      <c r="N32" s="235"/>
      <c r="O32" s="235"/>
      <c r="P32" s="235"/>
      <c r="Q32" s="235"/>
      <c r="R32" s="235"/>
      <c r="S32" s="235"/>
      <c r="T32" s="235"/>
      <c r="U32" s="235"/>
      <c r="V32" s="236"/>
    </row>
    <row r="33" spans="1:22" ht="59.25" customHeight="1" outlineLevel="1" thickBot="1">
      <c r="A33" s="94"/>
      <c r="B33" s="202" t="s">
        <v>69</v>
      </c>
      <c r="C33" s="203"/>
      <c r="D33" s="203"/>
      <c r="E33" s="189" t="str">
        <f>VLOOKUP($E$5,[1]Sheet1!$B$2:$BY$60,66,FALSE)</f>
        <v>Ryby, ptaki, ssaki</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9" t="s">
        <v>103</v>
      </c>
      <c r="F35" s="270"/>
      <c r="G35" s="270"/>
      <c r="H35" s="270"/>
      <c r="I35" s="270"/>
      <c r="J35" s="270"/>
      <c r="K35" s="270"/>
      <c r="L35" s="270"/>
      <c r="M35" s="270"/>
      <c r="N35" s="270"/>
      <c r="O35" s="270"/>
      <c r="P35" s="270"/>
      <c r="Q35" s="270"/>
      <c r="R35" s="270"/>
      <c r="S35" s="270"/>
      <c r="T35" s="270"/>
      <c r="U35" s="270"/>
      <c r="V35" s="271"/>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2"/>
      <c r="G37" s="272"/>
      <c r="H37" s="272"/>
      <c r="I37" s="272"/>
      <c r="J37" s="272"/>
      <c r="K37" s="272"/>
      <c r="L37" s="272"/>
      <c r="M37" s="272"/>
      <c r="N37" s="272"/>
      <c r="O37" s="272"/>
      <c r="P37" s="272"/>
      <c r="Q37" s="272"/>
      <c r="R37" s="272"/>
      <c r="S37" s="272"/>
      <c r="T37" s="272"/>
      <c r="U37" s="272"/>
      <c r="V37" s="273"/>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9" t="s">
        <v>106</v>
      </c>
      <c r="L40" s="280"/>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9" t="s">
        <v>106</v>
      </c>
      <c r="L41" s="280"/>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9" t="s">
        <v>106</v>
      </c>
      <c r="L42" s="280"/>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9" t="s">
        <v>106</v>
      </c>
      <c r="L43" s="280"/>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9" t="s">
        <v>106</v>
      </c>
      <c r="L44" s="280"/>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9" t="s">
        <v>106</v>
      </c>
      <c r="L45" s="280"/>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9" t="s">
        <v>106</v>
      </c>
      <c r="L46" s="280"/>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1" t="s">
        <v>106</v>
      </c>
      <c r="L47" s="282"/>
      <c r="M47" s="60"/>
      <c r="N47" s="121"/>
      <c r="O47" s="121"/>
      <c r="P47" s="121"/>
      <c r="Q47" s="121"/>
      <c r="R47" s="121"/>
      <c r="S47" s="121"/>
      <c r="T47" s="121"/>
      <c r="U47" s="121"/>
      <c r="V47" s="62"/>
    </row>
    <row r="48" spans="1:22" ht="31.5" hidden="1" customHeight="1" outlineLevel="1">
      <c r="A48" s="94"/>
      <c r="B48" s="208" t="s">
        <v>68</v>
      </c>
      <c r="C48" s="209"/>
      <c r="D48" s="209"/>
      <c r="E48" s="283" t="s">
        <v>101</v>
      </c>
      <c r="F48" s="240"/>
      <c r="G48" s="240"/>
      <c r="H48" s="240"/>
      <c r="I48" s="240"/>
      <c r="J48" s="240"/>
      <c r="K48" s="240"/>
      <c r="L48" s="240"/>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9" t="s">
        <v>107</v>
      </c>
      <c r="F51" s="270"/>
      <c r="G51" s="270"/>
      <c r="H51" s="270"/>
      <c r="I51" s="270"/>
      <c r="J51" s="270"/>
      <c r="K51" s="270"/>
      <c r="L51" s="270"/>
      <c r="M51" s="270"/>
      <c r="N51" s="270"/>
      <c r="O51" s="270"/>
      <c r="P51" s="270"/>
      <c r="Q51" s="270"/>
      <c r="R51" s="270"/>
      <c r="S51" s="270"/>
      <c r="T51" s="270"/>
      <c r="U51" s="270"/>
      <c r="V51" s="271"/>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2"/>
      <c r="G53" s="272"/>
      <c r="H53" s="272"/>
      <c r="I53" s="272"/>
      <c r="J53" s="272"/>
      <c r="K53" s="272"/>
      <c r="L53" s="272"/>
      <c r="M53" s="272"/>
      <c r="N53" s="272"/>
      <c r="O53" s="272"/>
      <c r="P53" s="272"/>
      <c r="Q53" s="272"/>
      <c r="R53" s="272"/>
      <c r="S53" s="272"/>
      <c r="T53" s="272"/>
      <c r="U53" s="272"/>
      <c r="V53" s="273"/>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9" t="s">
        <v>110</v>
      </c>
      <c r="F67" s="270"/>
      <c r="G67" s="270"/>
      <c r="H67" s="270"/>
      <c r="I67" s="270"/>
      <c r="J67" s="270"/>
      <c r="K67" s="270"/>
      <c r="L67" s="270"/>
      <c r="M67" s="270"/>
      <c r="N67" s="270"/>
      <c r="O67" s="270"/>
      <c r="P67" s="270"/>
      <c r="Q67" s="270"/>
      <c r="R67" s="270"/>
      <c r="S67" s="270"/>
      <c r="T67" s="270"/>
      <c r="U67" s="270"/>
      <c r="V67" s="271"/>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2"/>
      <c r="G69" s="272"/>
      <c r="H69" s="272"/>
      <c r="I69" s="272"/>
      <c r="J69" s="272"/>
      <c r="K69" s="272"/>
      <c r="L69" s="272"/>
      <c r="M69" s="272"/>
      <c r="N69" s="272"/>
      <c r="O69" s="272"/>
      <c r="P69" s="272"/>
      <c r="Q69" s="272"/>
      <c r="R69" s="272"/>
      <c r="S69" s="272"/>
      <c r="T69" s="272"/>
      <c r="U69" s="272"/>
      <c r="V69" s="273"/>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9" t="s">
        <v>114</v>
      </c>
      <c r="L73" s="280"/>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9" t="s">
        <v>114</v>
      </c>
      <c r="L78" s="280"/>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9" t="s">
        <v>115</v>
      </c>
      <c r="F83" s="270"/>
      <c r="G83" s="270"/>
      <c r="H83" s="270"/>
      <c r="I83" s="270"/>
      <c r="J83" s="270"/>
      <c r="K83" s="270"/>
      <c r="L83" s="270"/>
      <c r="M83" s="270"/>
      <c r="N83" s="270"/>
      <c r="O83" s="270"/>
      <c r="P83" s="270"/>
      <c r="Q83" s="270"/>
      <c r="R83" s="270"/>
      <c r="S83" s="270"/>
      <c r="T83" s="270"/>
      <c r="U83" s="270"/>
      <c r="V83" s="271"/>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2"/>
      <c r="G85" s="272"/>
      <c r="H85" s="272"/>
      <c r="I85" s="272"/>
      <c r="J85" s="272"/>
      <c r="K85" s="272"/>
      <c r="L85" s="272"/>
      <c r="M85" s="272"/>
      <c r="N85" s="272"/>
      <c r="O85" s="272"/>
      <c r="P85" s="272"/>
      <c r="Q85" s="272"/>
      <c r="R85" s="272"/>
      <c r="S85" s="272"/>
      <c r="T85" s="272"/>
      <c r="U85" s="272"/>
      <c r="V85" s="273"/>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40"/>
      <c r="L96" s="240"/>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9" t="s">
        <v>119</v>
      </c>
      <c r="F99" s="270"/>
      <c r="G99" s="270"/>
      <c r="H99" s="270"/>
      <c r="I99" s="270"/>
      <c r="J99" s="270"/>
      <c r="K99" s="270"/>
      <c r="L99" s="270"/>
      <c r="M99" s="270"/>
      <c r="N99" s="270"/>
      <c r="O99" s="270"/>
      <c r="P99" s="270"/>
      <c r="Q99" s="270"/>
      <c r="R99" s="270"/>
      <c r="S99" s="270"/>
      <c r="T99" s="270"/>
      <c r="U99" s="270"/>
      <c r="V99" s="271"/>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2"/>
      <c r="G101" s="272"/>
      <c r="H101" s="272"/>
      <c r="I101" s="272"/>
      <c r="J101" s="272"/>
      <c r="K101" s="272"/>
      <c r="L101" s="272"/>
      <c r="M101" s="272"/>
      <c r="N101" s="272"/>
      <c r="O101" s="272"/>
      <c r="P101" s="272"/>
      <c r="Q101" s="272"/>
      <c r="R101" s="272"/>
      <c r="S101" s="272"/>
      <c r="T101" s="272"/>
      <c r="U101" s="272"/>
      <c r="V101" s="273"/>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40"/>
      <c r="L112" s="240"/>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9" t="s">
        <v>122</v>
      </c>
      <c r="F115" s="270"/>
      <c r="G115" s="270"/>
      <c r="H115" s="270"/>
      <c r="I115" s="270"/>
      <c r="J115" s="270"/>
      <c r="K115" s="270"/>
      <c r="L115" s="270"/>
      <c r="M115" s="270"/>
      <c r="N115" s="270"/>
      <c r="O115" s="270"/>
      <c r="P115" s="270"/>
      <c r="Q115" s="270"/>
      <c r="R115" s="270"/>
      <c r="S115" s="270"/>
      <c r="T115" s="270"/>
      <c r="U115" s="270"/>
      <c r="V115" s="271"/>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2"/>
      <c r="G117" s="272"/>
      <c r="H117" s="272"/>
      <c r="I117" s="272"/>
      <c r="J117" s="272"/>
      <c r="K117" s="272"/>
      <c r="L117" s="272"/>
      <c r="M117" s="272"/>
      <c r="N117" s="272"/>
      <c r="O117" s="272"/>
      <c r="P117" s="272"/>
      <c r="Q117" s="272"/>
      <c r="R117" s="272"/>
      <c r="S117" s="272"/>
      <c r="T117" s="272"/>
      <c r="U117" s="272"/>
      <c r="V117" s="273"/>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9" t="s">
        <v>125</v>
      </c>
      <c r="F131" s="270"/>
      <c r="G131" s="270"/>
      <c r="H131" s="270"/>
      <c r="I131" s="270"/>
      <c r="J131" s="270"/>
      <c r="K131" s="270"/>
      <c r="L131" s="270"/>
      <c r="M131" s="270"/>
      <c r="N131" s="270"/>
      <c r="O131" s="270"/>
      <c r="P131" s="270"/>
      <c r="Q131" s="270"/>
      <c r="R131" s="270"/>
      <c r="S131" s="270"/>
      <c r="T131" s="270"/>
      <c r="U131" s="270"/>
      <c r="V131" s="271"/>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2"/>
      <c r="G133" s="272"/>
      <c r="H133" s="272"/>
      <c r="I133" s="272"/>
      <c r="J133" s="272"/>
      <c r="K133" s="272"/>
      <c r="L133" s="272"/>
      <c r="M133" s="272"/>
      <c r="N133" s="272"/>
      <c r="O133" s="272"/>
      <c r="P133" s="272"/>
      <c r="Q133" s="272"/>
      <c r="R133" s="272"/>
      <c r="S133" s="272"/>
      <c r="T133" s="272"/>
      <c r="U133" s="272"/>
      <c r="V133" s="273"/>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9" t="s">
        <v>128</v>
      </c>
      <c r="F147" s="270"/>
      <c r="G147" s="270"/>
      <c r="H147" s="270"/>
      <c r="I147" s="270"/>
      <c r="J147" s="270"/>
      <c r="K147" s="270"/>
      <c r="L147" s="270"/>
      <c r="M147" s="270"/>
      <c r="N147" s="270"/>
      <c r="O147" s="270"/>
      <c r="P147" s="270"/>
      <c r="Q147" s="270"/>
      <c r="R147" s="270"/>
      <c r="S147" s="270"/>
      <c r="T147" s="270"/>
      <c r="U147" s="270"/>
      <c r="V147" s="271"/>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2"/>
      <c r="G149" s="272"/>
      <c r="H149" s="272"/>
      <c r="I149" s="272"/>
      <c r="J149" s="272"/>
      <c r="K149" s="272"/>
      <c r="L149" s="272"/>
      <c r="M149" s="272"/>
      <c r="N149" s="272"/>
      <c r="O149" s="272"/>
      <c r="P149" s="272"/>
      <c r="Q149" s="272"/>
      <c r="R149" s="272"/>
      <c r="S149" s="272"/>
      <c r="T149" s="272"/>
      <c r="U149" s="272"/>
      <c r="V149" s="273"/>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40"/>
      <c r="L160" s="240"/>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6" t="s">
        <v>66</v>
      </c>
      <c r="C163" s="227"/>
      <c r="D163" s="227"/>
      <c r="E163" s="269" t="s">
        <v>132</v>
      </c>
      <c r="F163" s="270"/>
      <c r="G163" s="270"/>
      <c r="H163" s="270"/>
      <c r="I163" s="270"/>
      <c r="J163" s="270"/>
      <c r="K163" s="270"/>
      <c r="L163" s="270"/>
      <c r="M163" s="270"/>
      <c r="N163" s="270"/>
      <c r="O163" s="270"/>
      <c r="P163" s="270"/>
      <c r="Q163" s="270"/>
      <c r="R163" s="270"/>
      <c r="S163" s="270"/>
      <c r="T163" s="270"/>
      <c r="U163" s="270"/>
      <c r="V163" s="271"/>
    </row>
    <row r="164" spans="1:22" ht="63.75" hidden="1"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105.75" hidden="1" customHeight="1" outlineLevel="1">
      <c r="A165" s="94"/>
      <c r="B165" s="208" t="s">
        <v>82</v>
      </c>
      <c r="C165" s="209"/>
      <c r="D165" s="209"/>
      <c r="E165" s="234" t="s">
        <v>134</v>
      </c>
      <c r="F165" s="272"/>
      <c r="G165" s="272"/>
      <c r="H165" s="272"/>
      <c r="I165" s="272"/>
      <c r="J165" s="272"/>
      <c r="K165" s="272"/>
      <c r="L165" s="272"/>
      <c r="M165" s="272"/>
      <c r="N165" s="272"/>
      <c r="O165" s="272"/>
      <c r="P165" s="272"/>
      <c r="Q165" s="272"/>
      <c r="R165" s="272"/>
      <c r="S165" s="272"/>
      <c r="T165" s="272"/>
      <c r="U165" s="272"/>
      <c r="V165" s="273"/>
    </row>
    <row r="166" spans="1:22" ht="43.5" hidden="1"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hidden="1"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hidden="1" customHeight="1" outlineLevel="1">
      <c r="A168" s="94"/>
      <c r="B168" s="216"/>
      <c r="C168" s="217"/>
      <c r="D168" s="217"/>
      <c r="E168" s="90">
        <v>27</v>
      </c>
      <c r="F168" s="198" t="s">
        <v>90</v>
      </c>
      <c r="G168" s="198"/>
      <c r="H168" s="198"/>
      <c r="I168" s="198"/>
      <c r="J168" s="198"/>
      <c r="K168" s="279" t="s">
        <v>114</v>
      </c>
      <c r="L168" s="280"/>
      <c r="M168" s="58"/>
      <c r="N168" s="120"/>
      <c r="O168" s="120"/>
      <c r="P168" s="120"/>
      <c r="Q168" s="120"/>
      <c r="R168" s="120"/>
      <c r="S168" s="120"/>
      <c r="T168" s="120"/>
      <c r="U168" s="120"/>
      <c r="V168" s="59"/>
    </row>
    <row r="169" spans="1:22" ht="17.25" hidden="1" customHeight="1" outlineLevel="1">
      <c r="A169" s="94"/>
      <c r="B169" s="216"/>
      <c r="C169" s="217"/>
      <c r="D169" s="217"/>
      <c r="E169" s="90">
        <v>33</v>
      </c>
      <c r="F169" s="198" t="s">
        <v>91</v>
      </c>
      <c r="G169" s="198"/>
      <c r="H169" s="198"/>
      <c r="I169" s="198"/>
      <c r="J169" s="198"/>
      <c r="K169" s="279" t="s">
        <v>114</v>
      </c>
      <c r="L169" s="280"/>
      <c r="M169" s="58"/>
      <c r="N169" s="120"/>
      <c r="O169" s="120"/>
      <c r="P169" s="120"/>
      <c r="Q169" s="120"/>
      <c r="R169" s="120"/>
      <c r="S169" s="120"/>
      <c r="T169" s="120"/>
      <c r="U169" s="120"/>
      <c r="V169" s="59"/>
    </row>
    <row r="170" spans="1:22" ht="17.25" hidden="1"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hidden="1"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hidden="1" customHeight="1" outlineLevel="1">
      <c r="A172" s="94"/>
      <c r="B172" s="216"/>
      <c r="C172" s="217"/>
      <c r="D172" s="217"/>
      <c r="E172" s="90">
        <v>36</v>
      </c>
      <c r="F172" s="198" t="s">
        <v>94</v>
      </c>
      <c r="G172" s="198"/>
      <c r="H172" s="198"/>
      <c r="I172" s="198"/>
      <c r="J172" s="198"/>
      <c r="K172" s="279" t="s">
        <v>114</v>
      </c>
      <c r="L172" s="280"/>
      <c r="M172" s="58"/>
      <c r="N172" s="120"/>
      <c r="O172" s="120"/>
      <c r="P172" s="120"/>
      <c r="Q172" s="120"/>
      <c r="R172" s="120"/>
      <c r="S172" s="120"/>
      <c r="T172" s="120"/>
      <c r="U172" s="120"/>
      <c r="V172" s="59"/>
    </row>
    <row r="173" spans="1:22" ht="17.25" hidden="1"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hidden="1"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hidden="1"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hidden="1" customHeight="1" outlineLevel="1">
      <c r="A176" s="94"/>
      <c r="B176" s="208" t="s">
        <v>68</v>
      </c>
      <c r="C176" s="209"/>
      <c r="D176" s="209"/>
      <c r="E176" s="234" t="s">
        <v>101</v>
      </c>
      <c r="F176" s="235"/>
      <c r="G176" s="235"/>
      <c r="H176" s="235"/>
      <c r="I176" s="235"/>
      <c r="J176" s="235"/>
      <c r="K176" s="235"/>
      <c r="L176" s="235"/>
      <c r="M176" s="235"/>
      <c r="N176" s="235"/>
      <c r="O176" s="235"/>
      <c r="P176" s="235"/>
      <c r="Q176" s="235"/>
      <c r="R176" s="235"/>
      <c r="S176" s="235"/>
      <c r="T176" s="235"/>
      <c r="U176" s="235"/>
      <c r="V176" s="236"/>
    </row>
    <row r="177" spans="1:22" ht="59.25" hidden="1" customHeight="1" outlineLevel="1" thickBot="1">
      <c r="A177" s="94"/>
      <c r="B177" s="202" t="s">
        <v>69</v>
      </c>
      <c r="C177" s="203"/>
      <c r="D177" s="203"/>
      <c r="E177" s="189" t="s">
        <v>86</v>
      </c>
      <c r="F177" s="190"/>
      <c r="G177" s="190"/>
      <c r="H177" s="190"/>
      <c r="I177" s="190"/>
      <c r="J177" s="190"/>
      <c r="K177" s="190"/>
      <c r="L177" s="190"/>
      <c r="M177" s="190"/>
      <c r="N177" s="190"/>
      <c r="O177" s="190"/>
      <c r="P177" s="190"/>
      <c r="Q177" s="190"/>
      <c r="R177" s="190"/>
      <c r="S177" s="190"/>
      <c r="T177" s="190"/>
      <c r="U177" s="190"/>
      <c r="V177" s="191"/>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9" t="s">
        <v>135</v>
      </c>
      <c r="F179" s="270"/>
      <c r="G179" s="270"/>
      <c r="H179" s="270"/>
      <c r="I179" s="270"/>
      <c r="J179" s="270"/>
      <c r="K179" s="270"/>
      <c r="L179" s="270"/>
      <c r="M179" s="270"/>
      <c r="N179" s="270"/>
      <c r="O179" s="270"/>
      <c r="P179" s="270"/>
      <c r="Q179" s="270"/>
      <c r="R179" s="270"/>
      <c r="S179" s="270"/>
      <c r="T179" s="270"/>
      <c r="U179" s="270"/>
      <c r="V179" s="271"/>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2"/>
      <c r="G181" s="272"/>
      <c r="H181" s="272"/>
      <c r="I181" s="272"/>
      <c r="J181" s="272"/>
      <c r="K181" s="272"/>
      <c r="L181" s="272"/>
      <c r="M181" s="272"/>
      <c r="N181" s="272"/>
      <c r="O181" s="272"/>
      <c r="P181" s="272"/>
      <c r="Q181" s="272"/>
      <c r="R181" s="272"/>
      <c r="S181" s="272"/>
      <c r="T181" s="272"/>
      <c r="U181" s="272"/>
      <c r="V181" s="273"/>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9" t="s">
        <v>114</v>
      </c>
      <c r="L184" s="280"/>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9" t="s">
        <v>114</v>
      </c>
      <c r="L185" s="280"/>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9" t="s">
        <v>114</v>
      </c>
      <c r="L186" s="280"/>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9" t="s">
        <v>114</v>
      </c>
      <c r="L187" s="280"/>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9" t="s">
        <v>114</v>
      </c>
      <c r="L188" s="280"/>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9" t="s">
        <v>114</v>
      </c>
      <c r="L189" s="280"/>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9" t="s">
        <v>114</v>
      </c>
      <c r="L190" s="280"/>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9" t="s">
        <v>114</v>
      </c>
      <c r="L191" s="280"/>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D6</v>
      </c>
      <c r="B195" s="241" t="s">
        <v>154</v>
      </c>
      <c r="C195" s="242"/>
      <c r="D195" s="242"/>
      <c r="E195" s="242"/>
      <c r="F195" s="242"/>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hidden="1"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hidden="1"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hidden="1"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hidden="1"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hidden="1"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hidden="1"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hidden="1"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hidden="1"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hidden="1"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hidden="1"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hidden="1"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hidden="1" customHeight="1" outlineLevel="1">
      <c r="A209" s="94"/>
      <c r="B209" s="208" t="s">
        <v>68</v>
      </c>
      <c r="C209" s="209"/>
      <c r="D209" s="209"/>
      <c r="E209" s="234" t="s">
        <v>101</v>
      </c>
      <c r="F209" s="235"/>
      <c r="G209" s="235"/>
      <c r="H209" s="235"/>
      <c r="I209" s="235"/>
      <c r="J209" s="235"/>
      <c r="K209" s="235"/>
      <c r="L209" s="235"/>
      <c r="M209" s="235"/>
      <c r="N209" s="235"/>
      <c r="O209" s="235"/>
      <c r="P209" s="235"/>
      <c r="Q209" s="235"/>
      <c r="R209" s="235"/>
      <c r="S209" s="235"/>
      <c r="T209" s="235"/>
      <c r="U209" s="235"/>
      <c r="V209" s="236"/>
    </row>
    <row r="210" spans="1:22" ht="59.25" hidden="1" customHeight="1" outlineLevel="1" thickBot="1">
      <c r="A210" s="94"/>
      <c r="B210" s="202" t="s">
        <v>69</v>
      </c>
      <c r="C210" s="203"/>
      <c r="D210" s="203"/>
      <c r="E210" s="189" t="s">
        <v>86</v>
      </c>
      <c r="F210" s="190"/>
      <c r="G210" s="190"/>
      <c r="H210" s="190"/>
      <c r="I210" s="190"/>
      <c r="J210" s="190"/>
      <c r="K210" s="190"/>
      <c r="L210" s="190"/>
      <c r="M210" s="190"/>
      <c r="N210" s="190"/>
      <c r="O210" s="190"/>
      <c r="P210" s="190"/>
      <c r="Q210" s="190"/>
      <c r="R210" s="190"/>
      <c r="S210" s="190"/>
      <c r="T210" s="190"/>
      <c r="U210" s="190"/>
      <c r="V210" s="191"/>
    </row>
    <row r="211" spans="1:22" hidden="1" collapsed="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9" t="s">
        <v>103</v>
      </c>
      <c r="F212" s="270"/>
      <c r="G212" s="270"/>
      <c r="H212" s="270"/>
      <c r="I212" s="270"/>
      <c r="J212" s="270"/>
      <c r="K212" s="270"/>
      <c r="L212" s="270"/>
      <c r="M212" s="270"/>
      <c r="N212" s="270"/>
      <c r="O212" s="270"/>
      <c r="P212" s="270"/>
      <c r="Q212" s="270"/>
      <c r="R212" s="270"/>
      <c r="S212" s="270"/>
      <c r="T212" s="270"/>
      <c r="U212" s="270"/>
      <c r="V212" s="271"/>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2"/>
      <c r="G214" s="272"/>
      <c r="H214" s="272"/>
      <c r="I214" s="272"/>
      <c r="J214" s="272"/>
      <c r="K214" s="272"/>
      <c r="L214" s="272"/>
      <c r="M214" s="272"/>
      <c r="N214" s="272"/>
      <c r="O214" s="272"/>
      <c r="P214" s="272"/>
      <c r="Q214" s="272"/>
      <c r="R214" s="272"/>
      <c r="S214" s="272"/>
      <c r="T214" s="272"/>
      <c r="U214" s="272"/>
      <c r="V214" s="273"/>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9" t="s">
        <v>106</v>
      </c>
      <c r="L217" s="280"/>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9" t="s">
        <v>106</v>
      </c>
      <c r="L218" s="280"/>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9" t="s">
        <v>106</v>
      </c>
      <c r="L219" s="280"/>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9" t="s">
        <v>106</v>
      </c>
      <c r="L220" s="280"/>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9" t="s">
        <v>106</v>
      </c>
      <c r="L221" s="280"/>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9" t="s">
        <v>106</v>
      </c>
      <c r="L222" s="280"/>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9" t="s">
        <v>106</v>
      </c>
      <c r="L223" s="280"/>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1" t="s">
        <v>106</v>
      </c>
      <c r="L224" s="282"/>
      <c r="M224" s="60"/>
      <c r="N224" s="150"/>
      <c r="O224" s="150"/>
      <c r="P224" s="150"/>
      <c r="Q224" s="150"/>
      <c r="R224" s="150"/>
      <c r="S224" s="150"/>
      <c r="T224" s="150"/>
      <c r="U224" s="150"/>
      <c r="V224" s="62"/>
    </row>
    <row r="225" spans="1:22" ht="31.5" hidden="1" customHeight="1" outlineLevel="1">
      <c r="A225" s="94"/>
      <c r="B225" s="208" t="s">
        <v>68</v>
      </c>
      <c r="C225" s="209"/>
      <c r="D225" s="209"/>
      <c r="E225" s="283" t="s">
        <v>101</v>
      </c>
      <c r="F225" s="240"/>
      <c r="G225" s="240"/>
      <c r="H225" s="240"/>
      <c r="I225" s="240"/>
      <c r="J225" s="240"/>
      <c r="K225" s="240"/>
      <c r="L225" s="240"/>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26" t="s">
        <v>66</v>
      </c>
      <c r="C228" s="227"/>
      <c r="D228" s="227"/>
      <c r="E228" s="269" t="s">
        <v>107</v>
      </c>
      <c r="F228" s="270"/>
      <c r="G228" s="270"/>
      <c r="H228" s="270"/>
      <c r="I228" s="270"/>
      <c r="J228" s="270"/>
      <c r="K228" s="270"/>
      <c r="L228" s="270"/>
      <c r="M228" s="270"/>
      <c r="N228" s="270"/>
      <c r="O228" s="270"/>
      <c r="P228" s="270"/>
      <c r="Q228" s="270"/>
      <c r="R228" s="270"/>
      <c r="S228" s="270"/>
      <c r="T228" s="270"/>
      <c r="U228" s="270"/>
      <c r="V228" s="271"/>
    </row>
    <row r="229" spans="1:22" ht="46.5"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53.25" customHeight="1" outlineLevel="1">
      <c r="A230" s="94"/>
      <c r="B230" s="208" t="s">
        <v>82</v>
      </c>
      <c r="C230" s="209"/>
      <c r="D230" s="209"/>
      <c r="E230" s="234" t="s">
        <v>109</v>
      </c>
      <c r="F230" s="272"/>
      <c r="G230" s="272"/>
      <c r="H230" s="272"/>
      <c r="I230" s="272"/>
      <c r="J230" s="272"/>
      <c r="K230" s="272"/>
      <c r="L230" s="272"/>
      <c r="M230" s="272"/>
      <c r="N230" s="272"/>
      <c r="O230" s="272"/>
      <c r="P230" s="272"/>
      <c r="Q230" s="272"/>
      <c r="R230" s="272"/>
      <c r="S230" s="272"/>
      <c r="T230" s="272"/>
      <c r="U230" s="272"/>
      <c r="V230" s="273"/>
    </row>
    <row r="231" spans="1:22" ht="30"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customHeight="1" outlineLevel="1">
      <c r="A241" s="94"/>
      <c r="B241" s="208" t="s">
        <v>68</v>
      </c>
      <c r="C241" s="209"/>
      <c r="D241" s="209"/>
      <c r="E241" s="234" t="str">
        <f>VLOOKUP($E$5,[1]Sheet1!$B$2:$BY$60,57,FALSE)</f>
        <v xml:space="preserve">Działanie związane z ograniczeniem presji na organizmy morskie, w szczególności gatunki chronione morskich ptaków i ssaków oraz zasoby ryb wyłączonych z połowów. Zmniejszenie presji antropogenicznych związanych z komercyjnym pozyskiwaniem ryb. </v>
      </c>
      <c r="F241" s="235"/>
      <c r="G241" s="235"/>
      <c r="H241" s="235"/>
      <c r="I241" s="235"/>
      <c r="J241" s="235"/>
      <c r="K241" s="240"/>
      <c r="L241" s="240"/>
      <c r="M241" s="235"/>
      <c r="N241" s="235"/>
      <c r="O241" s="235"/>
      <c r="P241" s="235"/>
      <c r="Q241" s="235"/>
      <c r="R241" s="235"/>
      <c r="S241" s="235"/>
      <c r="T241" s="235"/>
      <c r="U241" s="235"/>
      <c r="V241" s="236"/>
    </row>
    <row r="242" spans="1:22" ht="59.25" customHeight="1" outlineLevel="1" thickBot="1">
      <c r="A242" s="94"/>
      <c r="B242" s="202" t="s">
        <v>69</v>
      </c>
      <c r="C242" s="203"/>
      <c r="D242" s="203"/>
      <c r="E242" s="189" t="str">
        <f>VLOOKUP($E$5,[1]Sheet1!$B$2:$BY$60,68,FALSE)</f>
        <v>Ryby, ptaki, ssaki</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9" t="s">
        <v>110</v>
      </c>
      <c r="F244" s="270"/>
      <c r="G244" s="270"/>
      <c r="H244" s="270"/>
      <c r="I244" s="270"/>
      <c r="J244" s="270"/>
      <c r="K244" s="270"/>
      <c r="L244" s="270"/>
      <c r="M244" s="270"/>
      <c r="N244" s="270"/>
      <c r="O244" s="270"/>
      <c r="P244" s="270"/>
      <c r="Q244" s="270"/>
      <c r="R244" s="270"/>
      <c r="S244" s="270"/>
      <c r="T244" s="270"/>
      <c r="U244" s="270"/>
      <c r="V244" s="271"/>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2"/>
      <c r="G246" s="272"/>
      <c r="H246" s="272"/>
      <c r="I246" s="272"/>
      <c r="J246" s="272"/>
      <c r="K246" s="272"/>
      <c r="L246" s="272"/>
      <c r="M246" s="272"/>
      <c r="N246" s="272"/>
      <c r="O246" s="272"/>
      <c r="P246" s="272"/>
      <c r="Q246" s="272"/>
      <c r="R246" s="272"/>
      <c r="S246" s="272"/>
      <c r="T246" s="272"/>
      <c r="U246" s="272"/>
      <c r="V246" s="273"/>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9" t="s">
        <v>114</v>
      </c>
      <c r="L250" s="280"/>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9" t="s">
        <v>114</v>
      </c>
      <c r="L255" s="280"/>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6" t="s">
        <v>66</v>
      </c>
      <c r="C260" s="227"/>
      <c r="D260" s="227"/>
      <c r="E260" s="269" t="s">
        <v>115</v>
      </c>
      <c r="F260" s="270"/>
      <c r="G260" s="270"/>
      <c r="H260" s="270"/>
      <c r="I260" s="270"/>
      <c r="J260" s="270"/>
      <c r="K260" s="270"/>
      <c r="L260" s="270"/>
      <c r="M260" s="270"/>
      <c r="N260" s="270"/>
      <c r="O260" s="270"/>
      <c r="P260" s="270"/>
      <c r="Q260" s="270"/>
      <c r="R260" s="270"/>
      <c r="S260" s="270"/>
      <c r="T260" s="270"/>
      <c r="U260" s="270"/>
      <c r="V260" s="271"/>
    </row>
    <row r="261" spans="1:22" ht="46.5" hidden="1"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208" t="s">
        <v>82</v>
      </c>
      <c r="C262" s="209"/>
      <c r="D262" s="209"/>
      <c r="E262" s="234" t="s">
        <v>117</v>
      </c>
      <c r="F262" s="272"/>
      <c r="G262" s="272"/>
      <c r="H262" s="272"/>
      <c r="I262" s="272"/>
      <c r="J262" s="272"/>
      <c r="K262" s="272"/>
      <c r="L262" s="272"/>
      <c r="M262" s="272"/>
      <c r="N262" s="272"/>
      <c r="O262" s="272"/>
      <c r="P262" s="272"/>
      <c r="Q262" s="272"/>
      <c r="R262" s="272"/>
      <c r="S262" s="272"/>
      <c r="T262" s="272"/>
      <c r="U262" s="272"/>
      <c r="V262" s="273"/>
    </row>
    <row r="263" spans="1:22" ht="43.5" hidden="1"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hidden="1"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hidden="1"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hidden="1"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hidden="1"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hidden="1"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hidden="1"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hidden="1"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hidden="1"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hidden="1"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hidden="1" customHeight="1" outlineLevel="1">
      <c r="A273" s="94"/>
      <c r="B273" s="208" t="s">
        <v>68</v>
      </c>
      <c r="C273" s="209"/>
      <c r="D273" s="209"/>
      <c r="E273" s="234" t="s">
        <v>101</v>
      </c>
      <c r="F273" s="235"/>
      <c r="G273" s="235"/>
      <c r="H273" s="235"/>
      <c r="I273" s="235"/>
      <c r="J273" s="235"/>
      <c r="K273" s="240"/>
      <c r="L273" s="240"/>
      <c r="M273" s="235"/>
      <c r="N273" s="235"/>
      <c r="O273" s="235"/>
      <c r="P273" s="235"/>
      <c r="Q273" s="235"/>
      <c r="R273" s="235"/>
      <c r="S273" s="235"/>
      <c r="T273" s="235"/>
      <c r="U273" s="235"/>
      <c r="V273" s="236"/>
    </row>
    <row r="274" spans="1:22" ht="59.25" hidden="1" customHeight="1" outlineLevel="1" thickBot="1">
      <c r="A274" s="94"/>
      <c r="B274" s="202" t="s">
        <v>69</v>
      </c>
      <c r="C274" s="203"/>
      <c r="D274" s="203"/>
      <c r="E274" s="189" t="s">
        <v>86</v>
      </c>
      <c r="F274" s="190"/>
      <c r="G274" s="190"/>
      <c r="H274" s="190"/>
      <c r="I274" s="190"/>
      <c r="J274" s="190"/>
      <c r="K274" s="190"/>
      <c r="L274" s="190"/>
      <c r="M274" s="190"/>
      <c r="N274" s="190"/>
      <c r="O274" s="190"/>
      <c r="P274" s="190"/>
      <c r="Q274" s="190"/>
      <c r="R274" s="190"/>
      <c r="S274" s="190"/>
      <c r="T274" s="190"/>
      <c r="U274" s="190"/>
      <c r="V274" s="191"/>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26" t="s">
        <v>66</v>
      </c>
      <c r="C276" s="227"/>
      <c r="D276" s="227"/>
      <c r="E276" s="269" t="s">
        <v>119</v>
      </c>
      <c r="F276" s="270"/>
      <c r="G276" s="270"/>
      <c r="H276" s="270"/>
      <c r="I276" s="270"/>
      <c r="J276" s="270"/>
      <c r="K276" s="270"/>
      <c r="L276" s="270"/>
      <c r="M276" s="270"/>
      <c r="N276" s="270"/>
      <c r="O276" s="270"/>
      <c r="P276" s="270"/>
      <c r="Q276" s="270"/>
      <c r="R276" s="270"/>
      <c r="S276" s="270"/>
      <c r="T276" s="270"/>
      <c r="U276" s="270"/>
      <c r="V276" s="271"/>
    </row>
    <row r="277" spans="1:22" ht="46.5"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36.75" customHeight="1" outlineLevel="1">
      <c r="A278" s="94"/>
      <c r="B278" s="208" t="s">
        <v>82</v>
      </c>
      <c r="C278" s="209"/>
      <c r="D278" s="209"/>
      <c r="E278" s="234" t="s">
        <v>121</v>
      </c>
      <c r="F278" s="272"/>
      <c r="G278" s="272"/>
      <c r="H278" s="272"/>
      <c r="I278" s="272"/>
      <c r="J278" s="272"/>
      <c r="K278" s="272"/>
      <c r="L278" s="272"/>
      <c r="M278" s="272"/>
      <c r="N278" s="272"/>
      <c r="O278" s="272"/>
      <c r="P278" s="272"/>
      <c r="Q278" s="272"/>
      <c r="R278" s="272"/>
      <c r="S278" s="272"/>
      <c r="T278" s="272"/>
      <c r="U278" s="272"/>
      <c r="V278" s="273"/>
    </row>
    <row r="279" spans="1:22" ht="43.5"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customHeight="1" outlineLevel="1">
      <c r="A289" s="94"/>
      <c r="B289" s="208" t="s">
        <v>68</v>
      </c>
      <c r="C289" s="209"/>
      <c r="D289" s="209"/>
      <c r="E289" s="234" t="str">
        <f>VLOOKUP($E$5,[1]Sheet1!$B$2:$BY$60,60,FALSE)</f>
        <v>Działanie związane z ograniczeniem presji na organizmy morskie, w szczególności gatunki chronione morskich ptaków i ssaków oraz zasoby ryb wyłączonych z połowów. Zmniejszenie presji antropogenicznych związanych z komercyjnym pozyskiwaniem ryb.</v>
      </c>
      <c r="F289" s="235"/>
      <c r="G289" s="235"/>
      <c r="H289" s="235"/>
      <c r="I289" s="235"/>
      <c r="J289" s="235"/>
      <c r="K289" s="240"/>
      <c r="L289" s="240"/>
      <c r="M289" s="235"/>
      <c r="N289" s="235"/>
      <c r="O289" s="235"/>
      <c r="P289" s="235"/>
      <c r="Q289" s="235"/>
      <c r="R289" s="235"/>
      <c r="S289" s="235"/>
      <c r="T289" s="235"/>
      <c r="U289" s="235"/>
      <c r="V289" s="236"/>
    </row>
    <row r="290" spans="1:22" ht="45.75" customHeight="1" outlineLevel="1" thickBot="1">
      <c r="A290" s="94"/>
      <c r="B290" s="202" t="s">
        <v>69</v>
      </c>
      <c r="C290" s="203"/>
      <c r="D290" s="203"/>
      <c r="E290" s="189" t="str">
        <f>VLOOKUP($E$5,[1]Sheet1!$B$2:$BY$60,71,FALSE)</f>
        <v>Ryby, ptaki, ssaki</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9" t="s">
        <v>122</v>
      </c>
      <c r="F292" s="270"/>
      <c r="G292" s="270"/>
      <c r="H292" s="270"/>
      <c r="I292" s="270"/>
      <c r="J292" s="270"/>
      <c r="K292" s="270"/>
      <c r="L292" s="270"/>
      <c r="M292" s="270"/>
      <c r="N292" s="270"/>
      <c r="O292" s="270"/>
      <c r="P292" s="270"/>
      <c r="Q292" s="270"/>
      <c r="R292" s="270"/>
      <c r="S292" s="270"/>
      <c r="T292" s="270"/>
      <c r="U292" s="270"/>
      <c r="V292" s="271"/>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2"/>
      <c r="G294" s="272"/>
      <c r="H294" s="272"/>
      <c r="I294" s="272"/>
      <c r="J294" s="272"/>
      <c r="K294" s="272"/>
      <c r="L294" s="272"/>
      <c r="M294" s="272"/>
      <c r="N294" s="272"/>
      <c r="O294" s="272"/>
      <c r="P294" s="272"/>
      <c r="Q294" s="272"/>
      <c r="R294" s="272"/>
      <c r="S294" s="272"/>
      <c r="T294" s="272"/>
      <c r="U294" s="272"/>
      <c r="V294" s="273"/>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6" t="s">
        <v>66</v>
      </c>
      <c r="C308" s="227"/>
      <c r="D308" s="227"/>
      <c r="E308" s="269" t="s">
        <v>125</v>
      </c>
      <c r="F308" s="270"/>
      <c r="G308" s="270"/>
      <c r="H308" s="270"/>
      <c r="I308" s="270"/>
      <c r="J308" s="270"/>
      <c r="K308" s="270"/>
      <c r="L308" s="270"/>
      <c r="M308" s="270"/>
      <c r="N308" s="270"/>
      <c r="O308" s="270"/>
      <c r="P308" s="270"/>
      <c r="Q308" s="270"/>
      <c r="R308" s="270"/>
      <c r="S308" s="270"/>
      <c r="T308" s="270"/>
      <c r="U308" s="270"/>
      <c r="V308" s="271"/>
    </row>
    <row r="309" spans="1:22" ht="63.75" hidden="1"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208" t="s">
        <v>82</v>
      </c>
      <c r="C310" s="209"/>
      <c r="D310" s="209"/>
      <c r="E310" s="234" t="s">
        <v>127</v>
      </c>
      <c r="F310" s="272"/>
      <c r="G310" s="272"/>
      <c r="H310" s="272"/>
      <c r="I310" s="272"/>
      <c r="J310" s="272"/>
      <c r="K310" s="272"/>
      <c r="L310" s="272"/>
      <c r="M310" s="272"/>
      <c r="N310" s="272"/>
      <c r="O310" s="272"/>
      <c r="P310" s="272"/>
      <c r="Q310" s="272"/>
      <c r="R310" s="272"/>
      <c r="S310" s="272"/>
      <c r="T310" s="272"/>
      <c r="U310" s="272"/>
      <c r="V310" s="273"/>
    </row>
    <row r="311" spans="1:22" ht="43.5" hidden="1"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hidden="1"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hidden="1"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hidden="1"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hidden="1"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hidden="1"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hidden="1"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hidden="1"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hidden="1"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hidden="1"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hidden="1" customHeight="1" outlineLevel="1">
      <c r="A321" s="94"/>
      <c r="B321" s="208" t="s">
        <v>68</v>
      </c>
      <c r="C321" s="209"/>
      <c r="D321" s="209"/>
      <c r="E321" s="234" t="s">
        <v>101</v>
      </c>
      <c r="F321" s="235"/>
      <c r="G321" s="235"/>
      <c r="H321" s="235"/>
      <c r="I321" s="235"/>
      <c r="J321" s="235"/>
      <c r="K321" s="235"/>
      <c r="L321" s="235"/>
      <c r="M321" s="235"/>
      <c r="N321" s="235"/>
      <c r="O321" s="235"/>
      <c r="P321" s="235"/>
      <c r="Q321" s="235"/>
      <c r="R321" s="235"/>
      <c r="S321" s="235"/>
      <c r="T321" s="235"/>
      <c r="U321" s="235"/>
      <c r="V321" s="236"/>
    </row>
    <row r="322" spans="1:22" ht="59.25" hidden="1" customHeight="1" outlineLevel="1" thickBot="1">
      <c r="A322" s="94"/>
      <c r="B322" s="202" t="s">
        <v>69</v>
      </c>
      <c r="C322" s="203"/>
      <c r="D322" s="203"/>
      <c r="E322" s="189" t="s">
        <v>86</v>
      </c>
      <c r="F322" s="190"/>
      <c r="G322" s="190"/>
      <c r="H322" s="190"/>
      <c r="I322" s="190"/>
      <c r="J322" s="190"/>
      <c r="K322" s="190"/>
      <c r="L322" s="190"/>
      <c r="M322" s="190"/>
      <c r="N322" s="190"/>
      <c r="O322" s="190"/>
      <c r="P322" s="190"/>
      <c r="Q322" s="190"/>
      <c r="R322" s="190"/>
      <c r="S322" s="190"/>
      <c r="T322" s="190"/>
      <c r="U322" s="190"/>
      <c r="V322" s="191"/>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6" t="s">
        <v>66</v>
      </c>
      <c r="C324" s="227"/>
      <c r="D324" s="227"/>
      <c r="E324" s="269" t="s">
        <v>128</v>
      </c>
      <c r="F324" s="270"/>
      <c r="G324" s="270"/>
      <c r="H324" s="270"/>
      <c r="I324" s="270"/>
      <c r="J324" s="270"/>
      <c r="K324" s="270"/>
      <c r="L324" s="270"/>
      <c r="M324" s="270"/>
      <c r="N324" s="270"/>
      <c r="O324" s="270"/>
      <c r="P324" s="270"/>
      <c r="Q324" s="270"/>
      <c r="R324" s="270"/>
      <c r="S324" s="270"/>
      <c r="T324" s="270"/>
      <c r="U324" s="270"/>
      <c r="V324" s="271"/>
    </row>
    <row r="325" spans="1:22" ht="63.75" hidden="1"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208" t="s">
        <v>82</v>
      </c>
      <c r="C326" s="209"/>
      <c r="D326" s="209"/>
      <c r="E326" s="234" t="s">
        <v>130</v>
      </c>
      <c r="F326" s="272"/>
      <c r="G326" s="272"/>
      <c r="H326" s="272"/>
      <c r="I326" s="272"/>
      <c r="J326" s="272"/>
      <c r="K326" s="272"/>
      <c r="L326" s="272"/>
      <c r="M326" s="272"/>
      <c r="N326" s="272"/>
      <c r="O326" s="272"/>
      <c r="P326" s="272"/>
      <c r="Q326" s="272"/>
      <c r="R326" s="272"/>
      <c r="S326" s="272"/>
      <c r="T326" s="272"/>
      <c r="U326" s="272"/>
      <c r="V326" s="273"/>
    </row>
    <row r="327" spans="1:22" ht="43.5" hidden="1"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hidden="1"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hidden="1"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hidden="1"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hidden="1"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hidden="1"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hidden="1"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hidden="1"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hidden="1"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hidden="1" customHeight="1" outlineLevel="1">
      <c r="A337" s="94"/>
      <c r="B337" s="208" t="s">
        <v>68</v>
      </c>
      <c r="C337" s="209"/>
      <c r="D337" s="209"/>
      <c r="E337" s="234" t="s">
        <v>101</v>
      </c>
      <c r="F337" s="235"/>
      <c r="G337" s="235"/>
      <c r="H337" s="235"/>
      <c r="I337" s="235"/>
      <c r="J337" s="235"/>
      <c r="K337" s="240"/>
      <c r="L337" s="240"/>
      <c r="M337" s="235"/>
      <c r="N337" s="235"/>
      <c r="O337" s="235"/>
      <c r="P337" s="235"/>
      <c r="Q337" s="235"/>
      <c r="R337" s="235"/>
      <c r="S337" s="235"/>
      <c r="T337" s="235"/>
      <c r="U337" s="235"/>
      <c r="V337" s="236"/>
    </row>
    <row r="338" spans="1:22" ht="59.25" hidden="1" customHeight="1" outlineLevel="1" thickBot="1">
      <c r="A338" s="94"/>
      <c r="B338" s="202" t="s">
        <v>69</v>
      </c>
      <c r="C338" s="203"/>
      <c r="D338" s="203"/>
      <c r="E338" s="189" t="s">
        <v>86</v>
      </c>
      <c r="F338" s="190"/>
      <c r="G338" s="190"/>
      <c r="H338" s="190"/>
      <c r="I338" s="190"/>
      <c r="J338" s="190"/>
      <c r="K338" s="190"/>
      <c r="L338" s="190"/>
      <c r="M338" s="190"/>
      <c r="N338" s="190"/>
      <c r="O338" s="190"/>
      <c r="P338" s="190"/>
      <c r="Q338" s="190"/>
      <c r="R338" s="190"/>
      <c r="S338" s="190"/>
      <c r="T338" s="190"/>
      <c r="U338" s="190"/>
      <c r="V338" s="191"/>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9" t="s">
        <v>132</v>
      </c>
      <c r="F340" s="270"/>
      <c r="G340" s="270"/>
      <c r="H340" s="270"/>
      <c r="I340" s="270"/>
      <c r="J340" s="270"/>
      <c r="K340" s="270"/>
      <c r="L340" s="270"/>
      <c r="M340" s="270"/>
      <c r="N340" s="270"/>
      <c r="O340" s="270"/>
      <c r="P340" s="270"/>
      <c r="Q340" s="270"/>
      <c r="R340" s="270"/>
      <c r="S340" s="270"/>
      <c r="T340" s="270"/>
      <c r="U340" s="270"/>
      <c r="V340" s="271"/>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2"/>
      <c r="G342" s="272"/>
      <c r="H342" s="272"/>
      <c r="I342" s="272"/>
      <c r="J342" s="272"/>
      <c r="K342" s="272"/>
      <c r="L342" s="272"/>
      <c r="M342" s="272"/>
      <c r="N342" s="272"/>
      <c r="O342" s="272"/>
      <c r="P342" s="272"/>
      <c r="Q342" s="272"/>
      <c r="R342" s="272"/>
      <c r="S342" s="272"/>
      <c r="T342" s="272"/>
      <c r="U342" s="272"/>
      <c r="V342" s="273"/>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9" t="s">
        <v>114</v>
      </c>
      <c r="L345" s="280"/>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9" t="s">
        <v>114</v>
      </c>
      <c r="L346" s="280"/>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9" t="s">
        <v>114</v>
      </c>
      <c r="L349" s="280"/>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9" t="s">
        <v>135</v>
      </c>
      <c r="F356" s="270"/>
      <c r="G356" s="270"/>
      <c r="H356" s="270"/>
      <c r="I356" s="270"/>
      <c r="J356" s="270"/>
      <c r="K356" s="270"/>
      <c r="L356" s="270"/>
      <c r="M356" s="270"/>
      <c r="N356" s="270"/>
      <c r="O356" s="270"/>
      <c r="P356" s="270"/>
      <c r="Q356" s="270"/>
      <c r="R356" s="270"/>
      <c r="S356" s="270"/>
      <c r="T356" s="270"/>
      <c r="U356" s="270"/>
      <c r="V356" s="271"/>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2"/>
      <c r="G358" s="272"/>
      <c r="H358" s="272"/>
      <c r="I358" s="272"/>
      <c r="J358" s="272"/>
      <c r="K358" s="272"/>
      <c r="L358" s="272"/>
      <c r="M358" s="272"/>
      <c r="N358" s="272"/>
      <c r="O358" s="272"/>
      <c r="P358" s="272"/>
      <c r="Q358" s="272"/>
      <c r="R358" s="272"/>
      <c r="S358" s="272"/>
      <c r="T358" s="272"/>
      <c r="U358" s="272"/>
      <c r="V358" s="273"/>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9" t="s">
        <v>114</v>
      </c>
      <c r="L361" s="280"/>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9" t="s">
        <v>114</v>
      </c>
      <c r="L362" s="280"/>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9" t="s">
        <v>114</v>
      </c>
      <c r="L363" s="280"/>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9" t="s">
        <v>114</v>
      </c>
      <c r="L364" s="280"/>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9" t="s">
        <v>114</v>
      </c>
      <c r="L365" s="280"/>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9" t="s">
        <v>114</v>
      </c>
      <c r="L366" s="280"/>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9" t="s">
        <v>114</v>
      </c>
      <c r="L367" s="280"/>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9" t="s">
        <v>114</v>
      </c>
      <c r="L368" s="280"/>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7" t="str">
        <f>'Ocena na podst. danych'!B26</f>
        <v>EFEKTYWNOŚĆ</v>
      </c>
      <c r="C374" s="278"/>
      <c r="D374" s="278"/>
      <c r="E374" s="278"/>
      <c r="F374" s="113" t="s">
        <v>61</v>
      </c>
      <c r="G374" s="113" t="s">
        <v>60</v>
      </c>
      <c r="H374" s="113" t="s">
        <v>62</v>
      </c>
      <c r="I374" s="97"/>
      <c r="J374" s="274" t="s">
        <v>59</v>
      </c>
      <c r="K374" s="275"/>
      <c r="L374" s="275"/>
      <c r="M374" s="275"/>
      <c r="N374" s="275"/>
      <c r="O374" s="275"/>
      <c r="P374" s="275"/>
      <c r="Q374" s="275"/>
      <c r="R374" s="275"/>
      <c r="S374" s="275"/>
      <c r="T374" s="275"/>
      <c r="U374" s="275"/>
      <c r="V374" s="276"/>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Szacunkowe koszty wdrożenia działania wynoszą 1150000 PLN.
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EFEKTYWNOŚĆ KOSZTOWA
Ostatecznie, uwzględniając wyniki analizy jakościowej oraz szacowane koszty, pod względem efektywności kosztowej działanie oceniono na 4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295"/>
      <c r="K378" s="296"/>
      <c r="L378" s="296"/>
      <c r="M378" s="296"/>
      <c r="N378" s="296"/>
      <c r="O378" s="296"/>
      <c r="P378" s="296"/>
      <c r="Q378" s="296"/>
      <c r="R378" s="296"/>
      <c r="S378" s="296"/>
      <c r="T378" s="296"/>
      <c r="U378" s="296"/>
      <c r="V378" s="297"/>
    </row>
    <row r="379" spans="1:22" ht="15">
      <c r="A379" s="97"/>
      <c r="B379" s="261" t="str">
        <f>'Ocena na podst. danych'!B23</f>
        <v>OCENA NA PODSTAWIE KRYTERIÓW</v>
      </c>
      <c r="C379" s="262"/>
      <c r="D379" s="262"/>
      <c r="E379" s="262"/>
      <c r="F379" s="262"/>
      <c r="G379" s="262"/>
      <c r="H379" s="109">
        <f>'Ocena na podst. danych'!$F$23</f>
        <v>8.5</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6" t="str">
        <f>'Skala ocen'!D32</f>
        <v>bardzo niska</v>
      </c>
      <c r="D399" s="256"/>
      <c r="E399" s="259">
        <f>'Skala ocen'!E32</f>
        <v>1</v>
      </c>
      <c r="F399" s="260"/>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6" t="str">
        <f>'Skala ocen'!D33</f>
        <v>niska</v>
      </c>
      <c r="D400" s="256"/>
      <c r="E400" s="259">
        <f>'Skala ocen'!E33</f>
        <v>2</v>
      </c>
      <c r="F400" s="260"/>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6" t="str">
        <f>'Skala ocen'!D34</f>
        <v>średnia</v>
      </c>
      <c r="D401" s="256"/>
      <c r="E401" s="259">
        <f>'Skala ocen'!E34</f>
        <v>3</v>
      </c>
      <c r="F401" s="260"/>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6" t="str">
        <f>'Skala ocen'!D35</f>
        <v>wysoka</v>
      </c>
      <c r="D402" s="256"/>
      <c r="E402" s="259">
        <f>'Skala ocen'!E35</f>
        <v>4</v>
      </c>
      <c r="F402" s="260"/>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6" t="str">
        <f>'Skala ocen'!D36</f>
        <v>bardzo wysoka</v>
      </c>
      <c r="D403" s="256"/>
      <c r="E403" s="259">
        <f>'Skala ocen'!E36</f>
        <v>5</v>
      </c>
      <c r="F403" s="260"/>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3</v>
      </c>
      <c r="G405" s="255" t="str">
        <f>'Ocena na podst. danych'!$G$26</f>
        <v>średnia</v>
      </c>
      <c r="H405" s="255"/>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295"/>
      <c r="K406" s="296"/>
      <c r="L406" s="296"/>
      <c r="M406" s="296"/>
      <c r="N406" s="296"/>
      <c r="O406" s="296"/>
      <c r="P406" s="296"/>
      <c r="Q406" s="296"/>
      <c r="R406" s="296"/>
      <c r="S406" s="296"/>
      <c r="T406" s="296"/>
      <c r="U406" s="296"/>
      <c r="V406" s="297"/>
    </row>
    <row r="407" spans="1:22" ht="30" customHeight="1">
      <c r="A407" s="97"/>
      <c r="B407" s="266" t="str">
        <f>'Ocena na podst. danych'!B29</f>
        <v>KOSZT WDROŻENIA</v>
      </c>
      <c r="C407" s="267"/>
      <c r="D407" s="267"/>
      <c r="E407" s="267"/>
      <c r="F407" s="268"/>
      <c r="G407" s="96"/>
      <c r="H407" s="76"/>
      <c r="I407" s="75"/>
      <c r="J407" s="295"/>
      <c r="K407" s="296"/>
      <c r="L407" s="296"/>
      <c r="M407" s="296"/>
      <c r="N407" s="296"/>
      <c r="O407" s="296"/>
      <c r="P407" s="296"/>
      <c r="Q407" s="296"/>
      <c r="R407" s="296"/>
      <c r="S407" s="296"/>
      <c r="T407" s="296"/>
      <c r="U407" s="296"/>
      <c r="V407" s="297"/>
    </row>
    <row r="408" spans="1:22" ht="15.75" thickBot="1">
      <c r="A408" s="97"/>
      <c r="B408" s="77" t="str">
        <f>'Ocena na podst. danych'!D30</f>
        <v>Całkowity koszt wdrożenia</v>
      </c>
      <c r="C408" s="78"/>
      <c r="D408" s="78"/>
      <c r="E408" s="78"/>
      <c r="F408" s="114">
        <f>IFERROR('Ocena na podst. danych'!$D$31,"brak danych")</f>
        <v>1150000</v>
      </c>
      <c r="G408" s="96"/>
      <c r="H408" s="75"/>
      <c r="I408" s="75"/>
      <c r="J408" s="295"/>
      <c r="K408" s="296"/>
      <c r="L408" s="296"/>
      <c r="M408" s="296"/>
      <c r="N408" s="296"/>
      <c r="O408" s="296"/>
      <c r="P408" s="296"/>
      <c r="Q408" s="296"/>
      <c r="R408" s="296"/>
      <c r="S408" s="296"/>
      <c r="T408" s="296"/>
      <c r="U408" s="296"/>
      <c r="V408" s="297"/>
    </row>
    <row r="409" spans="1:22" ht="15">
      <c r="A409" s="97"/>
      <c r="B409" s="104"/>
      <c r="C409" s="79"/>
      <c r="D409" s="79"/>
      <c r="E409" s="79"/>
      <c r="F409" s="80"/>
      <c r="G409" s="96"/>
      <c r="H409" s="75"/>
      <c r="I409" s="75"/>
      <c r="J409" s="295"/>
      <c r="K409" s="296"/>
      <c r="L409" s="296"/>
      <c r="M409" s="296"/>
      <c r="N409" s="296"/>
      <c r="O409" s="296"/>
      <c r="P409" s="296"/>
      <c r="Q409" s="296"/>
      <c r="R409" s="296"/>
      <c r="S409" s="296"/>
      <c r="T409" s="296"/>
      <c r="U409" s="296"/>
      <c r="V409" s="297"/>
    </row>
    <row r="410" spans="1:22" ht="15">
      <c r="A410" s="97"/>
      <c r="B410" s="103" t="str">
        <f>'Skala ocen'!B42</f>
        <v>&gt; 250 mln PLN</v>
      </c>
      <c r="C410" s="256" t="str">
        <f>'Skala ocen'!D42</f>
        <v>bardzo wysoki</v>
      </c>
      <c r="D410" s="256"/>
      <c r="E410" s="256">
        <f>'Skala ocen'!E42</f>
        <v>1</v>
      </c>
      <c r="F410" s="256"/>
      <c r="G410" s="75"/>
      <c r="H410" s="75"/>
      <c r="I410" s="75"/>
      <c r="J410" s="295"/>
      <c r="K410" s="296"/>
      <c r="L410" s="296"/>
      <c r="M410" s="296"/>
      <c r="N410" s="296"/>
      <c r="O410" s="296"/>
      <c r="P410" s="296"/>
      <c r="Q410" s="296"/>
      <c r="R410" s="296"/>
      <c r="S410" s="296"/>
      <c r="T410" s="296"/>
      <c r="U410" s="296"/>
      <c r="V410" s="297"/>
    </row>
    <row r="411" spans="1:22" ht="15">
      <c r="A411" s="97"/>
      <c r="B411" s="103" t="str">
        <f>'Skala ocen'!B43</f>
        <v>150-250 mln PLN</v>
      </c>
      <c r="C411" s="256" t="str">
        <f>'Skala ocen'!D43</f>
        <v>wysoki</v>
      </c>
      <c r="D411" s="256"/>
      <c r="E411" s="256">
        <f>'Skala ocen'!E43</f>
        <v>2</v>
      </c>
      <c r="F411" s="256"/>
      <c r="G411" s="75"/>
      <c r="H411" s="75"/>
      <c r="I411" s="75"/>
      <c r="J411" s="295"/>
      <c r="K411" s="296"/>
      <c r="L411" s="296"/>
      <c r="M411" s="296"/>
      <c r="N411" s="296"/>
      <c r="O411" s="296"/>
      <c r="P411" s="296"/>
      <c r="Q411" s="296"/>
      <c r="R411" s="296"/>
      <c r="S411" s="296"/>
      <c r="T411" s="296"/>
      <c r="U411" s="296"/>
      <c r="V411" s="297"/>
    </row>
    <row r="412" spans="1:22" ht="15">
      <c r="A412" s="97"/>
      <c r="B412" s="103" t="str">
        <f>'Skala ocen'!B44</f>
        <v>75-150 mln PLN</v>
      </c>
      <c r="C412" s="256" t="str">
        <f>'Skala ocen'!D44</f>
        <v>średni</v>
      </c>
      <c r="D412" s="256"/>
      <c r="E412" s="256">
        <f>'Skala ocen'!E44</f>
        <v>3</v>
      </c>
      <c r="F412" s="256"/>
      <c r="G412" s="75"/>
      <c r="H412" s="75"/>
      <c r="I412" s="75"/>
      <c r="J412" s="295"/>
      <c r="K412" s="296"/>
      <c r="L412" s="296"/>
      <c r="M412" s="296"/>
      <c r="N412" s="296"/>
      <c r="O412" s="296"/>
      <c r="P412" s="296"/>
      <c r="Q412" s="296"/>
      <c r="R412" s="296"/>
      <c r="S412" s="296"/>
      <c r="T412" s="296"/>
      <c r="U412" s="296"/>
      <c r="V412" s="297"/>
    </row>
    <row r="413" spans="1:22" ht="15">
      <c r="A413" s="97"/>
      <c r="B413" s="103" t="str">
        <f>'Skala ocen'!B45</f>
        <v>10-75 mln PLN</v>
      </c>
      <c r="C413" s="256" t="str">
        <f>'Skala ocen'!D45</f>
        <v>niski</v>
      </c>
      <c r="D413" s="256"/>
      <c r="E413" s="256">
        <f>'Skala ocen'!E45</f>
        <v>4</v>
      </c>
      <c r="F413" s="256"/>
      <c r="G413" s="75"/>
      <c r="H413" s="75"/>
      <c r="I413" s="75"/>
      <c r="J413" s="295"/>
      <c r="K413" s="296"/>
      <c r="L413" s="296"/>
      <c r="M413" s="296"/>
      <c r="N413" s="296"/>
      <c r="O413" s="296"/>
      <c r="P413" s="296"/>
      <c r="Q413" s="296"/>
      <c r="R413" s="296"/>
      <c r="S413" s="296"/>
      <c r="T413" s="296"/>
      <c r="U413" s="296"/>
      <c r="V413" s="297"/>
    </row>
    <row r="414" spans="1:22" ht="15">
      <c r="A414" s="97"/>
      <c r="B414" s="103" t="str">
        <f>'Skala ocen'!B46</f>
        <v>&lt; 10 mln</v>
      </c>
      <c r="C414" s="256" t="str">
        <f>'Skala ocen'!D46</f>
        <v>bardzo niski</v>
      </c>
      <c r="D414" s="256"/>
      <c r="E414" s="256">
        <f>'Skala ocen'!E46</f>
        <v>5</v>
      </c>
      <c r="F414" s="256"/>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5" t="str">
        <f>'Ocena na podst. danych'!$G$29</f>
        <v>bardzo niski</v>
      </c>
      <c r="H416" s="255"/>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3" t="s">
        <v>33</v>
      </c>
      <c r="E418" s="264"/>
      <c r="F418" s="264"/>
      <c r="G418" s="264"/>
      <c r="H418" s="265"/>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0"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1"/>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1"/>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1"/>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1"/>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2" t="str">
        <f>'OCENA KOŃCOWA'!D15</f>
        <v>OCENA OSTATECZNA</v>
      </c>
      <c r="C426" s="253"/>
      <c r="D426" s="253"/>
      <c r="E426" s="253"/>
      <c r="F426" s="254"/>
      <c r="G426" s="257">
        <f>'OCENA KOŃCOWA'!$H$15</f>
        <v>4</v>
      </c>
      <c r="H426" s="258"/>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1150000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1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2016-03-07T17:08:35Z</cp:lastPrinted>
  <dcterms:created xsi:type="dcterms:W3CDTF">2016-02-04T08:56:01Z</dcterms:created>
  <dcterms:modified xsi:type="dcterms:W3CDTF">2016-08-25T09:46:44Z</dcterms:modified>
</cp:coreProperties>
</file>