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45621"/>
</workbook>
</file>

<file path=xl/calcChain.xml><?xml version="1.0" encoding="utf-8"?>
<calcChain xmlns="http://schemas.openxmlformats.org/spreadsheetml/2006/main">
  <c r="E5" i="4" l="1"/>
  <c r="E209" i="4" s="1"/>
  <c r="C1" i="1"/>
  <c r="E9" i="4" l="1"/>
  <c r="E176" i="4"/>
  <c r="F7" i="1"/>
  <c r="F20" i="1"/>
  <c r="E8" i="4"/>
  <c r="E12" i="4"/>
  <c r="A18" i="4"/>
  <c r="E210" i="4"/>
  <c r="F11" i="1"/>
  <c r="E6" i="4"/>
  <c r="E10" i="4"/>
  <c r="E14" i="4"/>
  <c r="B432" i="4" s="1"/>
  <c r="E177" i="4"/>
  <c r="A10" i="1"/>
  <c r="E13" i="4"/>
  <c r="C2" i="1"/>
  <c r="F15" i="1"/>
  <c r="M7" i="4"/>
  <c r="E11"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<sst xmlns="http://schemas.openxmlformats.org/spreadsheetml/2006/main" count="870" uniqueCount="174">
  <si>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</si>
  <si>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</si>
  <si>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</si>
  <si>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</si>
  <si>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</si>
  <si>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</si>
  <si>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</si>
  <si>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</si>
  <si>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</si>
  <si>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</si>
  <si>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</si>
  <si>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</si>
  <si>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</si>
  <si>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</si>
  <si>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</si>
  <si>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</si>
  <si>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</si>
  <si>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</si>
  <si>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</si>
  <si>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</si>
  <si>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</si>
  <si>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</si>
  <si>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</si>
  <si>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</si>
  <si>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</si>
  <si>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</si>
  <si>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</si>
  <si>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</si>
  <si>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</si>
  <si>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</si>
  <si>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</si>
  <si>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</si>
  <si>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</si>
  <si>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</si>
  <si>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</si>
  <si>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</si>
  <si>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</si>
  <si>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</si>
  <si>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</si>
  <si>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</si>
  <si>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</si>
  <si>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</si>
  <si>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</si>
  <si>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</si>
  <si>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</si>
  <si>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</si>
  <si>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</si>
  <si>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</si>
  <si>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</si>
  <si>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</si>
  <si>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</si>
  <si>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</si>
  <si>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</si>
  <si>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</si>
  <si>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</si>
  <si>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</si>
  <si>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</si>
  <si>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</si>
  <si>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</si>
  <si>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</si>
  <si>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</si>
  <si>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</si>
  <si>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</si>
  <si>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</si>
  <si>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</si>
  <si>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</si>
  <si>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</si>
  <si>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</si>
  <si>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</si>
  <si>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</si>
  <si>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</si>
  <si>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</si>
  <si>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</si>
  <si>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</si>
  <si>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</si>
  <si>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</si>
  <si>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</si>
  <si>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</si>
  <si>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</si>
  <si>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</si>
  <si>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</si>
  <si>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</si>
  <si>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</si>
  <si>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</si>
  <si>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</si>
  <si>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</si>
  <si>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</si>
  <si>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</si>
  <si>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</si>
  <si>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</si>
  <si>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</si>
  <si>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</si>
  <si>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</si>
  <si>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</si>
  <si>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</si>
  <si>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</si>
  <si>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</si>
  <si>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</si>
  <si>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</si>
  <si>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</si>
  <si>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</si>
  <si>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</si>
  <si>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</si>
  <si>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</si>
  <si>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</si>
  <si>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</si>
  <si>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</si>
  <si>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</si>
  <si>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</si>
  <si>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</si>
  <si>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</si>
  <si>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</si>
  <si>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</si>
  <si>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</si>
  <si>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</si>
  <si>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</si>
  <si>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</si>
  <si>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</si>
  <si>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</si>
  <si>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</si>
  <si>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</si>
  <si>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</si>
  <si>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</si>
  <si>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</si>
  <si>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</si>
  <si>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</si>
  <si>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</si>
  <si>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</si>
  <si>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</si>
  <si>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</si>
  <si>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</si>
  <si>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</si>
  <si>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</si>
  <si>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</si>
  <si>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</si>
  <si>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</si>
  <si>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</si>
  <si>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</si>
  <si>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</si>
  <si>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</si>
  <si>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</si>
  <si>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</si>
  <si>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</si>
  <si>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</si>
  <si>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</si>
  <si>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</si>
  <si>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</si>
  <si>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</si>
  <si>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</si>
  <si>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</si>
  <si>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</si>
  <si>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</si>
  <si>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</si>
  <si>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</si>
  <si>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</si>
  <si>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</si>
  <si>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</si>
  <si>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</si>
  <si>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</si>
  <si>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</si>
  <si>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</si>
  <si>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</si>
  <si>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</si>
  <si>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</si>
  <si>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</si>
  <si>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</si>
  <si>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</si>
  <si>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</si>
  <si>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</si>
  <si>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</si>
  <si>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</si>
  <si>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</si>
  <si>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</si>
  <si>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 / budżety samorządów</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</si>
</sst>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2</c:v>
                </c:pt>
                <c:pt idx="3">
                  <c:v>0.5</c:v>
                </c:pt>
                <c:pt idx="4">
                  <c:v>6.5</c:v>
                </c:pt>
              </c:numCache>
            </c:numRef>
          </c:val>
        </c:ser>
        <c:dLbls>
          <c:showLegendKey val="0"/>
          <c:showVal val="0"/>
          <c:showCatName val="0"/>
          <c:showSerName val="0"/>
          <c:showPercent val="0"/>
          <c:showBubbleSize val="0"/>
        </c:dLbls>
        <c:gapWidth val="150"/>
        <c:axId val="75637504"/>
        <c:axId val="95298304"/>
      </c:barChart>
      <c:catAx>
        <c:axId val="7563750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298304"/>
        <c:crosses val="autoZero"/>
        <c:auto val="1"/>
        <c:lblAlgn val="ctr"/>
        <c:lblOffset val="100"/>
        <c:noMultiLvlLbl val="0"/>
      </c:catAx>
      <c:valAx>
        <c:axId val="95298304"/>
        <c:scaling>
          <c:orientation val="minMax"/>
          <c:max val="13"/>
          <c:min val="0"/>
        </c:scaling>
        <c:delete val="0"/>
        <c:axPos val="l"/>
        <c:majorGridlines>
          <c:spPr>
            <a:ln w="0"/>
          </c:spPr>
        </c:majorGridlines>
        <c:numFmt formatCode="General" sourceLinked="1"/>
        <c:majorTickMark val="out"/>
        <c:minorTickMark val="none"/>
        <c:tickLblPos val="nextTo"/>
        <c:crossAx val="75637504"/>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577911</xdr:colOff>
      <xdr:row>6</xdr:row>
      <xdr:rowOff>79375</xdr:rowOff>
    </xdr:from>
    <xdr:to>
      <xdr:col>9</xdr:col>
      <xdr:colOff>648094</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10286" y="2349500"/>
          <a:ext cx="3626183"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 xml:space="preserve">Jednostka odpowiedzialna za wdrożenie i kontrolę działania: </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26 ha. Zawiera ono około 17 milionów ton fosfogipsów. 
Wykonanie uszczelnienia powierzchni składowiska zostanie zrealizowane, jeśli wyniki monitoringu wskazywać będą taką konieczność.</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42000000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 xml:space="preserve">Szacunkowe koszty wdrożenia działania wynoszą 1280000 PLN.
 </v>
          </cell>
          <cell r="X5" t="str">
            <v>Założenia do szacunku kosztów:
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B14" t="str">
            <v>N</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249000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9000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232140000 PLN.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Korzyść wynika ze zmniejszenia ładunku fosforu dopływającego do morza w ilości 70 ton/rok. Wyliczono wskaźniki analizy ekonomicznej - ENPV = 1024,67 mln PLN, ERR = 86%. Obliczony stosunek zdyskontowanych korzyści do kosztów wynosi 19,52  - działanie jest efektywne.</v>
          </cell>
          <cell r="W27" t="str">
            <v>Szacunkowe koszty wdrożenia działania wynoszą 60000000 PLN.
Żródło oszacowania kosztów:Oszacowano na bazie literatury oraz wiedzy eksperckiej.</v>
          </cell>
          <cell r="X27" t="str">
            <v xml:space="preserve">Założenia do szacunku kosztów:
Koszt jednorazowy wdrożenia. Powierzchnia 26 ha, pokrycie 1 ha składowiska 1 mln PLN, dodatkowy koszt związany ze specyfiką projektu oraz zakresem rzeczowym działania. </v>
          </cell>
          <cell r="Y27">
            <v>0</v>
          </cell>
          <cell r="Z27">
            <v>108000.26</v>
          </cell>
          <cell r="AA27">
            <v>19.52</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cell r="V39" t="str">
            <v xml:space="preserve"> </v>
          </cell>
          <cell r="W39" t="str">
            <v xml:space="preserve">Szacunkowe koszty wdrożenia działania wynoszą 133500000 PLN.
 </v>
          </cell>
          <cell r="X39" t="str">
            <v xml:space="preserve">Założenia do szacunku kosztów:
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cell r="V47" t="str">
            <v xml:space="preserve"> </v>
          </cell>
          <cell r="W47" t="str">
            <v>Nie oszacowano kosztów wdrożenia działania.</v>
          </cell>
          <cell r="X47" t="str">
            <v xml:space="preserve"> </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cell r="V52" t="str">
            <v xml:space="preserve"> </v>
          </cell>
          <cell r="W52" t="str">
            <v>Nie oszacowano kosztów wdrożenia działania.</v>
          </cell>
          <cell r="X52" t="str">
            <v>Założenia do szacunku kosztów:
Wskazane w zakresie rzeczowym zadanie będzie realizowane w ramach obecnych zadań resortu gospodarki morskiej.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[1]Sheet1!$B$56</f>
        <v>KTM29_9</v>
      </c>
      <c r="F1" s="175" t="s">
        <v>56</v>
      </c>
      <c r="G1" s="175"/>
      <c r="H1" s="175"/>
    </row>
    <row r="2" spans="1:15" s="13" customFormat="1" ht="57.75" customHeight="1" thickBot="1">
      <c r="A2"/>
      <c r="B2" s="29" t="s">
        <v>0</v>
      </c>
      <c r="C2" s="178" t="str">
        <f>VLOOKUP($C$1,[1]Sheet1!$B$2:$AZ$62,6,FALSE)</f>
        <v>Zmniejszenie ilości opakowań - działania w świetle Dyrektywy w sprawie opakowań i odpadów opakowaniowych</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C1</v>
      </c>
      <c r="B10" s="168" t="s">
        <v>168</v>
      </c>
      <c r="C10" s="168"/>
      <c r="D10" s="168"/>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6.5</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100000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1</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7" zoomScale="80" zoomScaleNormal="60" zoomScaleSheetLayoutView="80" workbookViewId="0">
      <selection activeCell="B15" sqref="B15:D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Zmniejszenie ilości opakowań - działania w świetle Dyrektywy w sprawie opakowań i odpadów opakowaniowych</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[1]Sheet1!$B$56</f>
        <v>KTM29_9</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Miejscowości turystyczne na polskim wybrzeżu</v>
      </c>
      <c r="N7" s="247"/>
      <c r="O7" s="247"/>
      <c r="P7" s="247"/>
      <c r="Q7" s="247"/>
      <c r="R7" s="247"/>
      <c r="S7" s="247"/>
      <c r="T7" s="247"/>
      <c r="U7" s="247"/>
      <c r="V7" s="248"/>
    </row>
    <row r="8" spans="1:22" ht="58.5" customHeight="1">
      <c r="A8" s="94"/>
      <c r="B8" s="204" t="s">
        <v>73</v>
      </c>
      <c r="C8" s="205"/>
      <c r="D8" s="205"/>
      <c r="E8" s="245" t="str">
        <f>VLOOKUP('Ocena na podst. danych'!$C$1,[1]Sheet1!$B$2:$AZ$62,23,FALSE)</f>
        <v>Ustawa z dnia 13 czerwca 2013 r. o gospodarce opakowaniami i odpadami opakowaniowymi (Dz.U. 2013 poz. 888); Rozporządzenie Mnistra Środowiska z dnia 31 marca 2014 r. w sprawie rocznych poziomów odzysku i recyklingu odpadów opakowaniowych pochodzących z gospodarstw domowych</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Kampania edukacyjna w miejscowościach turystycznych wśród mieszkańców, turytstów i podmiotów usługowych.</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Działania ciągłe</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Dodatkowa akcja edukacyjna wśród mieszkańców miejscowości nadmorskich i turystów w celu unikania stosowania opakowań jednorazowego użytku.</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Minister właściwy ds. środowiska/Urzędy Gmin</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100000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
        <v>173</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50.2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2.75"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Ograniczenie zanieczyszczenia wód Bałtyku odpadami opakowaniowymi poprzez zmniejszenie ilości stosowanych opakowań jednorazowego użytku przez mieszkańców terenów nadmorskich oraz turystów.</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Ryby, ssaki, ptaki</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C1</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customHeight="1" outlineLevel="1">
      <c r="A209" s="94"/>
      <c r="B209" s="208" t="s">
        <v>68</v>
      </c>
      <c r="C209" s="209"/>
      <c r="D209" s="209"/>
      <c r="E209" s="234" t="str">
        <f>VLOOKUP($E$5,[1]Sheet1!$B$2:$BY$60,55,FALSE)</f>
        <v>Ograniczenie zanieczyszczenia wód Bałtyku odpadami opakowaniowymi poprzez zmniejszenie ilości stosowanych opakowań jednorazowego użytku przez mieszkańców terenów nadmorskich oraz turystów.</v>
      </c>
      <c r="F209" s="235"/>
      <c r="G209" s="235"/>
      <c r="H209" s="235"/>
      <c r="I209" s="235"/>
      <c r="J209" s="235"/>
      <c r="K209" s="235"/>
      <c r="L209" s="235"/>
      <c r="M209" s="235"/>
      <c r="N209" s="235"/>
      <c r="O209" s="235"/>
      <c r="P209" s="235"/>
      <c r="Q209" s="235"/>
      <c r="R209" s="235"/>
      <c r="S209" s="235"/>
      <c r="T209" s="235"/>
      <c r="U209" s="235"/>
      <c r="V209" s="236"/>
    </row>
    <row r="210" spans="1:22" ht="59.25" customHeight="1" outlineLevel="1" thickBot="1">
      <c r="A210" s="94"/>
      <c r="B210" s="202" t="s">
        <v>69</v>
      </c>
      <c r="C210" s="203"/>
      <c r="D210" s="203"/>
      <c r="E210" s="189" t="str">
        <f>VLOOKUP($E$5,[1]Sheet1!$B$2:$BY$60,66,FALSE)</f>
        <v>Ryby, ssaki, ptaki</v>
      </c>
      <c r="F210" s="190"/>
      <c r="G210" s="190"/>
      <c r="H210" s="190"/>
      <c r="I210" s="190"/>
      <c r="J210" s="190"/>
      <c r="K210" s="190"/>
      <c r="L210" s="190"/>
      <c r="M210" s="190"/>
      <c r="N210" s="190"/>
      <c r="O210" s="190"/>
      <c r="P210" s="190"/>
      <c r="Q210" s="190"/>
      <c r="R210" s="190"/>
      <c r="S210" s="190"/>
      <c r="T210" s="190"/>
      <c r="U210" s="190"/>
      <c r="V210" s="191"/>
    </row>
    <row r="211" spans="1:22" ht="15" thickBot="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hidden="1"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hidden="1"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hidden="1"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hidden="1"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hidden="1"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hidden="1"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hidden="1"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hidden="1"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hidden="1"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hidden="1" customHeight="1" outlineLevel="1">
      <c r="A271" s="94"/>
      <c r="B271" s="216"/>
      <c r="C271" s="217"/>
      <c r="D271" s="217"/>
      <c r="E271" s="90" t="s">
        <v>89</v>
      </c>
      <c r="F271" s="198" t="s">
        <v>96</v>
      </c>
      <c r="G271" s="198"/>
      <c r="H271" s="198"/>
      <c r="I271" s="198"/>
      <c r="J271" s="198"/>
      <c r="K271" s="200" t="s">
        <v>100</v>
      </c>
      <c r="L271" s="201"/>
      <c r="M271" s="50" t="s">
        <v>118</v>
      </c>
      <c r="O271" s="149"/>
      <c r="P271" s="149"/>
      <c r="Q271" s="149"/>
      <c r="R271" s="149"/>
      <c r="S271" s="149"/>
      <c r="T271" s="149"/>
      <c r="U271" s="149"/>
      <c r="V271" s="59"/>
    </row>
    <row r="272" spans="1:22" ht="17.25" hidden="1"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hidden="1" customHeight="1" outlineLevel="1">
      <c r="A273" s="94"/>
      <c r="B273" s="208" t="s">
        <v>68</v>
      </c>
      <c r="C273" s="209"/>
      <c r="D273" s="209"/>
      <c r="E273" s="234" t="s">
        <v>101</v>
      </c>
      <c r="F273" s="235"/>
      <c r="G273" s="235"/>
      <c r="H273" s="235"/>
      <c r="I273" s="235"/>
      <c r="J273" s="235"/>
      <c r="K273" s="283"/>
      <c r="L273" s="283"/>
      <c r="M273" s="235"/>
      <c r="N273" s="235"/>
      <c r="O273" s="235"/>
      <c r="P273" s="235"/>
      <c r="Q273" s="235"/>
      <c r="R273" s="235"/>
      <c r="S273" s="235"/>
      <c r="T273" s="235"/>
      <c r="U273" s="235"/>
      <c r="V273" s="236"/>
    </row>
    <row r="274" spans="1:22" ht="59.25" hidden="1" customHeight="1" outlineLevel="1" thickBot="1">
      <c r="A274" s="94"/>
      <c r="B274" s="202" t="s">
        <v>69</v>
      </c>
      <c r="C274" s="203"/>
      <c r="D274" s="203"/>
      <c r="E274" s="189" t="s">
        <v>86</v>
      </c>
      <c r="F274" s="190"/>
      <c r="G274" s="190"/>
      <c r="H274" s="190"/>
      <c r="I274" s="190"/>
      <c r="J274" s="190"/>
      <c r="K274" s="190"/>
      <c r="L274" s="190"/>
      <c r="M274" s="190"/>
      <c r="N274" s="190"/>
      <c r="O274" s="190"/>
      <c r="P274" s="190"/>
      <c r="Q274" s="190"/>
      <c r="R274" s="190"/>
      <c r="S274" s="190"/>
      <c r="T274" s="190"/>
      <c r="U274" s="190"/>
      <c r="V274" s="191"/>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hidden="1"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hidden="1"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hidden="1"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hidden="1"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hidden="1"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hidden="1"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hidden="1"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hidden="1"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hidden="1"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hidden="1"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hidden="1"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hidden="1" customHeight="1" outlineLevel="1">
      <c r="A321" s="94"/>
      <c r="B321" s="208" t="s">
        <v>68</v>
      </c>
      <c r="C321" s="209"/>
      <c r="D321" s="209"/>
      <c r="E321" s="234" t="s">
        <v>101</v>
      </c>
      <c r="F321" s="235"/>
      <c r="G321" s="235"/>
      <c r="H321" s="235"/>
      <c r="I321" s="235"/>
      <c r="J321" s="235"/>
      <c r="K321" s="235"/>
      <c r="L321" s="235"/>
      <c r="M321" s="235"/>
      <c r="N321" s="235"/>
      <c r="O321" s="235"/>
      <c r="P321" s="235"/>
      <c r="Q321" s="235"/>
      <c r="R321" s="235"/>
      <c r="S321" s="235"/>
      <c r="T321" s="235"/>
      <c r="U321" s="235"/>
      <c r="V321" s="236"/>
    </row>
    <row r="322" spans="1:22" ht="59.25" hidden="1" customHeight="1" outlineLevel="1" thickBot="1">
      <c r="A322" s="94"/>
      <c r="B322" s="202" t="s">
        <v>69</v>
      </c>
      <c r="C322" s="203"/>
      <c r="D322" s="203"/>
      <c r="E322" s="189" t="s">
        <v>86</v>
      </c>
      <c r="F322" s="190"/>
      <c r="G322" s="190"/>
      <c r="H322" s="190"/>
      <c r="I322" s="190"/>
      <c r="J322" s="190"/>
      <c r="K322" s="190"/>
      <c r="L322" s="190"/>
      <c r="M322" s="190"/>
      <c r="N322" s="190"/>
      <c r="O322" s="190"/>
      <c r="P322" s="190"/>
      <c r="Q322" s="190"/>
      <c r="R322" s="190"/>
      <c r="S322" s="190"/>
      <c r="T322" s="190"/>
      <c r="U322" s="190"/>
      <c r="V322" s="191"/>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hidden="1"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hidden="1"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hidden="1"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hidden="1"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hidden="1"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hidden="1"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hidden="1"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hidden="1"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hidden="1"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hidden="1"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hidden="1" customHeight="1" outlineLevel="1">
      <c r="A337" s="94"/>
      <c r="B337" s="208" t="s">
        <v>68</v>
      </c>
      <c r="C337" s="209"/>
      <c r="D337" s="209"/>
      <c r="E337" s="234" t="s">
        <v>101</v>
      </c>
      <c r="F337" s="235"/>
      <c r="G337" s="235"/>
      <c r="H337" s="235"/>
      <c r="I337" s="235"/>
      <c r="J337" s="235"/>
      <c r="K337" s="283"/>
      <c r="L337" s="283"/>
      <c r="M337" s="235"/>
      <c r="N337" s="235"/>
      <c r="O337" s="235"/>
      <c r="P337" s="235"/>
      <c r="Q337" s="235"/>
      <c r="R337" s="235"/>
      <c r="S337" s="235"/>
      <c r="T337" s="235"/>
      <c r="U337" s="235"/>
      <c r="V337" s="236"/>
    </row>
    <row r="338" spans="1:22" ht="59.25" hidden="1" customHeight="1" outlineLevel="1" thickBot="1">
      <c r="A338" s="94"/>
      <c r="B338" s="202" t="s">
        <v>69</v>
      </c>
      <c r="C338" s="203"/>
      <c r="D338" s="203"/>
      <c r="E338" s="189" t="s">
        <v>86</v>
      </c>
      <c r="F338" s="190"/>
      <c r="G338" s="190"/>
      <c r="H338" s="190"/>
      <c r="I338" s="190"/>
      <c r="J338" s="190"/>
      <c r="K338" s="190"/>
      <c r="L338" s="190"/>
      <c r="M338" s="190"/>
      <c r="N338" s="190"/>
      <c r="O338" s="190"/>
      <c r="P338" s="190"/>
      <c r="Q338" s="190"/>
      <c r="R338" s="190"/>
      <c r="S338" s="190"/>
      <c r="T338" s="190"/>
      <c r="U338" s="190"/>
      <c r="V338" s="191"/>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KOSZTY
Szacunkowe koszty wdrożenia działania wynoszą 100000 PLN.
Żródło oszacowania kosztów:Założenia własne
Założenia do szacunku kosztów:
Koszty obejmować będą działania związane z akcjami edukacyjnymi.
EFEKTYWNOŚĆ KOSZTOWA
Ostatecznie, uwzględniając wyniki analizy jakościowej oraz szacowane koszty, pod względem efektywności kosztowej działanie oceniono na 3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6.5</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1</v>
      </c>
      <c r="G405" s="254" t="str">
        <f>'Ocena na podst. danych'!$G$26</f>
        <v>bardzo niska</v>
      </c>
      <c r="H405" s="254"/>
      <c r="I405" s="99"/>
      <c r="J405" s="295"/>
      <c r="K405" s="296"/>
      <c r="L405" s="296"/>
      <c r="M405" s="296"/>
      <c r="N405" s="296"/>
      <c r="O405" s="296"/>
      <c r="P405" s="296"/>
      <c r="Q405" s="296"/>
      <c r="R405" s="296"/>
      <c r="S405" s="296"/>
      <c r="T405" s="296"/>
      <c r="U405" s="296"/>
      <c r="V405" s="297"/>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5" t="str">
        <f>'Ocena na podst. danych'!B29</f>
        <v>KOSZT WDROŻENIA</v>
      </c>
      <c r="C407" s="266"/>
      <c r="D407" s="266"/>
      <c r="E407" s="266"/>
      <c r="F407" s="267"/>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100000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4" t="str">
        <f>'Ocena na podst. danych'!$G$29</f>
        <v>bardzo 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3</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5"/>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21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2016-07-06T09:03:33Z</cp:lastPrinted>
  <dcterms:created xsi:type="dcterms:W3CDTF">2016-02-04T08:56:01Z</dcterms:created>
  <dcterms:modified xsi:type="dcterms:W3CDTF">2016-10-17T14:11:11Z</dcterms:modified>
</cp:coreProperties>
</file>