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Passport!$B$2:$V$441</definedName>
  </definedNames>
  <calcPr calcId="152511"/>
</workbook>
</file>

<file path=xl/calcChain.xml><?xml version="1.0" encoding="utf-8"?>
<calcChain xmlns="http://schemas.openxmlformats.org/spreadsheetml/2006/main">
  <c r="B441" i="4" l="1"/>
  <c r="E5" i="4" l="1"/>
  <c r="E129" i="4" s="1"/>
  <c r="C1" i="1"/>
  <c r="E14" i="4" s="1"/>
  <c r="F7" i="1" l="1"/>
  <c r="E11" i="4"/>
  <c r="C2" i="1"/>
  <c r="F20" i="1"/>
  <c r="E9" i="4"/>
  <c r="A18" i="4"/>
  <c r="A10" i="1"/>
  <c r="M7" i="4"/>
  <c r="E12" i="4"/>
  <c r="F15" i="1"/>
  <c r="E8" i="4"/>
  <c r="E15" i="4"/>
  <c r="E290" i="4"/>
  <c r="E13" i="4"/>
  <c r="E128" i="4"/>
  <c r="E289" i="4"/>
  <c r="F11" i="1"/>
  <c r="E6" i="4"/>
  <c r="E10" i="4"/>
  <c r="B428" i="4" l="1"/>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<sst xmlns="http://schemas.openxmlformats.org/spreadsheetml/2006/main" count="871" uniqueCount="176">
  <si>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</si>
  <si>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</si>
  <si>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</si>
  <si>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</si>
  <si>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</si>
  <si>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</si>
  <si>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</si>
  <si>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</si>
  <si>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</si>
  <si>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</si>
  <si>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</si>
  <si>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</si>
  <si>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</si>
  <si>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</si>
  <si>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</si>
  <si>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</si>
  <si>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</si>
  <si>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</si>
  <si>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</si>
  <si>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</si>
  <si>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</si>
  <si>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</si>
  <si>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</si>
  <si>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</si>
  <si>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</si>
  <si>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</si>
  <si>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</si>
  <si>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</si>
  <si>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</si>
  <si>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</si>
  <si>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</si>
  <si>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</si>
  <si>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</si>
  <si>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</si>
  <si>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</si>
  <si>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</si>
  <si>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</si>
  <si>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</si>
  <si>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</si>
  <si>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</si>
  <si>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</si>
  <si>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</si>
  <si>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</si>
  <si>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</si>
  <si>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</si>
  <si>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</si>
  <si>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</si>
  <si>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</si>
  <si>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</si>
  <si>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</si>
  <si>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</si>
  <si>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</si>
  <si>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</si>
  <si>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</si>
  <si>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</si>
  <si>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</si>
  <si>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</si>
  <si>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</si>
  <si>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</si>
  <si>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</si>
  <si>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</si>
  <si>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</si>
  <si>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</si>
  <si>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</si>
  <si>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</si>
  <si>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</si>
  <si>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</si>
  <si>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</si>
  <si>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</si>
  <si>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</si>
  <si>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</si>
  <si>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</si>
  <si>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</si>
  <si>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</si>
  <si>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</si>
  <si>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</si>
  <si>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</si>
  <si>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</si>
  <si>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</si>
  <si>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</si>
  <si>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</si>
  <si>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</si>
  <si>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</si>
  <si>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</si>
  <si>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</si>
  <si>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</si>
  <si>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</si>
  <si>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</si>
  <si>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</si>
  <si>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</si>
  <si>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</si>
  <si>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</si>
  <si>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</si>
  <si>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</si>
  <si>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</si>
  <si>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</si>
  <si>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</si>
  <si>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</si>
  <si>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</si>
  <si>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</si>
  <si>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</si>
  <si>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</si>
  <si>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</si>
  <si>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</si>
  <si>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</si>
  <si>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</si>
  <si>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</si>
  <si>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</si>
  <si>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</si>
  <si>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</si>
  <si>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</si>
  <si>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</si>
  <si>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</si>
  <si>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</si>
  <si>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</si>
  <si>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</si>
  <si>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</si>
  <si>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</si>
  <si>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</si>
  <si>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</si>
  <si>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</si>
  <si>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</si>
  <si>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</si>
  <si>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</si>
  <si>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</si>
  <si>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</si>
  <si>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</si>
  <si>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</si>
  <si>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</si>
  <si>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</si>
  <si>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</si>
  <si>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</si>
  <si>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</si>
  <si>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</si>
  <si>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</si>
  <si>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</si>
  <si>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</si>
  <si>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</si>
  <si>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</si>
  <si>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</si>
  <si>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</si>
  <si>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</si>
  <si>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</si>
  <si>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</si>
  <si>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</si>
  <si>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</si>
  <si>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</si>
  <si>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</si>
  <si>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</si>
  <si>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</si>
  <si>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</si>
  <si>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</si>
  <si>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</si>
  <si>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</si>
  <si>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</si>
  <si>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</si>
  <si>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7.1: Zasięg obszaru, powierzchniowego i przestrzennego, dotkniętego trwałymi zmianami
7.2: Zasięg przestrzenny siedliska dotkniętego trwałymi zmianami
7.3: Zmiany w siedlisku, w szczególności w funkcjonowaniu w odniesieniu do zmian warunków hydrograficznych</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</si>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</sst>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548501496"/>
        <c:axId val="664586016"/>
      </c:barChart>
      <c:catAx>
        <c:axId val="54850149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664586016"/>
        <c:crosses val="autoZero"/>
        <c:auto val="1"/>
        <c:lblAlgn val="ctr"/>
        <c:lblOffset val="100"/>
        <c:noMultiLvlLbl val="0"/>
      </c:catAx>
      <c:valAx>
        <c:axId val="664586016"/>
        <c:scaling>
          <c:orientation val="minMax"/>
          <c:max val="13"/>
          <c:min val="0"/>
        </c:scaling>
        <c:delete val="0"/>
        <c:axPos val="l"/>
        <c:majorGridlines>
          <c:spPr>
            <a:ln w="0"/>
          </c:spPr>
        </c:majorGridlines>
        <c:numFmt formatCode="General" sourceLinked="1"/>
        <c:majorTickMark val="out"/>
        <c:minorTickMark val="none"/>
        <c:tickLblPos val="nextTo"/>
        <c:crossAx val="548501496"/>
        <c:crosses val="autoZero"/>
        <c:crossBetween val="between"/>
        <c:majorUnit val="1"/>
      </c:valAx>
    </c:plotArea>
    <c:plotVisOnly val="1"/>
    <c:dispBlanksAs val="gap"/>
    <c:showDLblsOverMax val="0"/>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79375</xdr:rowOff>
    </xdr:from>
    <xdr:to>
      <xdr:col>9</xdr:col>
      <xdr:colOff>432256</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0862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C7/Karty%20nowych%20dzia&#322;a&#324;%20C7%20HYDROGRAF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za warunków hydrogr."/>
    </sheetNames>
    <sheetDataSet>
      <sheetData sheetId="0">
        <row r="38">
          <cell r="J38" t="str">
            <v>Trwałe zmiany hydrograficzne mogą mieć znaczący, niekorzystny wpływ na ekosystemy morskie. Z drugiej strony zasięg przestrzenny tych zmian spowodowany poszczególnymi inwestycjami jest zwykle niewielki, a skutki trudno uchwytne w kontekście procesów warunkujących funkcjonowanie całego ekosystemu. Stąd szczególnie istotne jest odnoszenie skutków trwałych zmian do zagrożeń funkcjonowania cennych przyrodniczo siedlisk i gatunków oraz analiza poszczególnych przedsiezięć pod kątem ich skutków skumulowanych. Brak wiedzy na temat skali istniejących trwałych zmian warunków hydrograficznych oraz ich skutków środowiskowych uniemożliwia określenie celów dla poszczególnych wskaźników. Uniemożliwia również rzetelną ocenę efektów skumulowanych istniejącej infrastruktury i przyszłych przedsięwzięć na parametry fizyczne i chemiczne jak również na siedliska i gatunki. Tym samym ogranicza możliwość podejmowania świadomych decyzji w zakresie planów zagospodarowania przestrzennego obszarów morskich, uwarunkowań środowiskowych inwestycji oraz oddziaływania innych planów takich jak plany ochrony brzegów morskich, plany gospodarowania wodami oraz plany zarządzania ryzykiem powodziowym. Świadome i odpowiedzialne decyzje w tym zakresie będą natomiast warunkowały utrzymanie dobrego stanu środowiska dla Cechy 7.</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166</v>
      </c>
      <c r="C10" s="177"/>
      <c r="D10" s="177"/>
      <c r="E10" s="177"/>
    </row>
    <row r="11" spans="2:5" ht="16.5">
      <c r="B11" s="178" t="s">
        <v>167</v>
      </c>
      <c r="C11" s="179" t="s">
        <v>11</v>
      </c>
      <c r="D11" s="156" t="s">
        <v>2</v>
      </c>
      <c r="E11" s="157">
        <v>1</v>
      </c>
    </row>
    <row r="12" spans="2:5" ht="16.5">
      <c r="B12" s="180" t="s">
        <v>168</v>
      </c>
      <c r="C12" s="179" t="s">
        <v>14</v>
      </c>
      <c r="D12" s="156" t="s">
        <v>3</v>
      </c>
      <c r="E12" s="157">
        <v>2</v>
      </c>
    </row>
    <row r="13" spans="2:5" ht="16.5">
      <c r="B13" s="180" t="s">
        <v>169</v>
      </c>
      <c r="C13" s="179" t="s">
        <v>14</v>
      </c>
      <c r="D13" s="156" t="s">
        <v>4</v>
      </c>
      <c r="E13" s="157">
        <v>3</v>
      </c>
    </row>
    <row r="14" spans="2:5" ht="16.5">
      <c r="B14" s="178" t="s">
        <v>170</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172</v>
      </c>
      <c r="C33" s="176"/>
      <c r="D33" s="3" t="s">
        <v>41</v>
      </c>
      <c r="E33" s="2">
        <v>2</v>
      </c>
    </row>
    <row r="34" spans="2:5">
      <c r="B34" s="175" t="s">
        <v>173</v>
      </c>
      <c r="C34" s="176"/>
      <c r="D34" s="3" t="s">
        <v>42</v>
      </c>
      <c r="E34" s="2">
        <v>3</v>
      </c>
    </row>
    <row r="35" spans="2:5">
      <c r="B35" s="175" t="s">
        <v>174</v>
      </c>
      <c r="C35" s="176"/>
      <c r="D35" s="3" t="s">
        <v>43</v>
      </c>
      <c r="E35" s="2">
        <v>4</v>
      </c>
    </row>
    <row r="36" spans="2:5">
      <c r="B36" s="175" t="s">
        <v>175</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161</v>
      </c>
      <c r="C42" s="176"/>
      <c r="D42" s="3" t="s">
        <v>5</v>
      </c>
      <c r="E42" s="2">
        <v>1</v>
      </c>
    </row>
    <row r="43" spans="2:5">
      <c r="B43" s="175" t="s">
        <v>162</v>
      </c>
      <c r="C43" s="176"/>
      <c r="D43" s="3" t="s">
        <v>4</v>
      </c>
      <c r="E43" s="2">
        <v>2</v>
      </c>
    </row>
    <row r="44" spans="2:5">
      <c r="B44" s="175" t="s">
        <v>163</v>
      </c>
      <c r="C44" s="176"/>
      <c r="D44" s="3" t="s">
        <v>3</v>
      </c>
      <c r="E44" s="2">
        <v>3</v>
      </c>
    </row>
    <row r="45" spans="2:5">
      <c r="B45" s="175" t="s">
        <v>164</v>
      </c>
      <c r="C45" s="176"/>
      <c r="D45" s="3" t="s">
        <v>2</v>
      </c>
      <c r="E45" s="2">
        <v>4</v>
      </c>
    </row>
    <row r="46" spans="2:5">
      <c r="B46" s="175" t="s">
        <v>165</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5"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[1]Sheet1!$B$35</f>
        <v>KTM14_6</v>
      </c>
      <c r="F1" s="184" t="s">
        <v>56</v>
      </c>
      <c r="G1" s="184"/>
      <c r="H1" s="184"/>
    </row>
    <row r="2" spans="1:15" s="13" customFormat="1" ht="57.75" customHeight="1" thickBot="1">
      <c r="A2"/>
      <c r="B2" s="29" t="s">
        <v>0</v>
      </c>
      <c r="C2" s="187" t="str">
        <f>VLOOKUP($C$1,[1]Sheet1!$B$2:$AZ$62,6,FALSE)</f>
        <v>Analiza zakresu i skutków środowiskowych trwałych zmian hydrograficznych</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D6, D7</v>
      </c>
      <c r="B10" s="177" t="s">
        <v>171</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1"/>
  <sheetViews>
    <sheetView showGridLines="0" tabSelected="1" view="pageBreakPreview" topLeftCell="A9" zoomScale="70" zoomScaleNormal="70" zoomScaleSheetLayoutView="70" workbookViewId="0">
      <selection activeCell="E436" sqref="E436"/>
    </sheetView>
  </sheetViews>
  <sheetFormatPr defaultRowHeight="14.25" outlineLevelRow="2"/>
  <cols>
    <col min="1" max="1" width="8.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1" t="str">
        <f>'Ocena na podst. danych'!C2</f>
        <v>Analiza zakresu i skutków środowiskowych trwałych zmian hydrograficznych</v>
      </c>
      <c r="D2" s="252"/>
      <c r="E2" s="252"/>
      <c r="F2" s="252"/>
      <c r="G2" s="252"/>
      <c r="H2" s="252"/>
      <c r="I2" s="252"/>
      <c r="J2" s="252"/>
      <c r="K2" s="252"/>
      <c r="L2" s="252"/>
      <c r="M2" s="252"/>
      <c r="N2" s="252"/>
      <c r="O2" s="252"/>
      <c r="P2" s="252"/>
      <c r="Q2" s="252"/>
      <c r="R2" s="252"/>
      <c r="S2" s="252"/>
      <c r="T2" s="252"/>
      <c r="U2" s="252"/>
      <c r="V2" s="253"/>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[1]Sheet1!$B$35</f>
        <v>KTM14_6</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analiza/badania</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5" t="str">
        <f>VLOOKUP('Ocena na podst. danych'!$C$1,[1]Sheet1!$B$2:$AZ$62,26,FALSE)</f>
        <v xml:space="preserve">Obszary morskie Rzeczpospolitej Polskiej
</v>
      </c>
      <c r="N7" s="256"/>
      <c r="O7" s="256"/>
      <c r="P7" s="256"/>
      <c r="Q7" s="256"/>
      <c r="R7" s="256"/>
      <c r="S7" s="256"/>
      <c r="T7" s="256"/>
      <c r="U7" s="256"/>
      <c r="V7" s="257"/>
    </row>
    <row r="8" spans="1:22" ht="58.5" customHeight="1">
      <c r="A8" s="95"/>
      <c r="B8" s="213" t="s">
        <v>73</v>
      </c>
      <c r="C8" s="214"/>
      <c r="D8" s="214"/>
      <c r="E8" s="254" t="str">
        <f>VLOOKUP('Ocena na podst. danych'!$C$1,[1]Sheet1!$B$2:$AZ$62,23,FALSE)</f>
        <v>Art. 61a, 61b ustawy z dnia 18 lipca 2001 r. Prawo Wodne,
Art. 2 ust. 3 ustawy z dnia 28 marca 2003 r. o ustanowieniu programu wieloletniego „Program ochrony brzegów morskich”</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4" t="str">
        <f>VLOOKUP('Ocena na podst. danych'!$C$1,[1]Sheet1!$B$2:$AZ$62,24,FALSE)</f>
        <v>Krajowy Zarząd Gospodarki Wodnej przeznaczy odpowiednie środki oraz zleci wykonanie analizy w ramach umowy z wykonawcą wyłonionym w postępowaniu przetargowym.</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4" t="str">
        <f>VLOOKUP('Ocena na podst. danych'!$C$1,[1]Sheet1!$B$2:$AZ$62,25,FALSE)</f>
        <v>2016 - 2017 r. - Przeprowadzenie proceduty przetargowej
2017 - 2018 r. - Realizacja badań i wykonanie produktów projektu.</v>
      </c>
      <c r="F10" s="230"/>
      <c r="G10" s="230"/>
      <c r="H10" s="230"/>
      <c r="I10" s="230"/>
      <c r="J10" s="230"/>
      <c r="K10" s="230"/>
      <c r="L10" s="230"/>
      <c r="M10" s="230"/>
      <c r="N10" s="230"/>
      <c r="O10" s="230"/>
      <c r="P10" s="230"/>
      <c r="Q10" s="230"/>
      <c r="R10" s="230"/>
      <c r="S10" s="230"/>
      <c r="T10" s="230"/>
      <c r="U10" s="230"/>
      <c r="V10" s="231"/>
    </row>
    <row r="11" spans="1:22" ht="247.5" customHeight="1">
      <c r="A11" s="95"/>
      <c r="B11" s="213" t="s">
        <v>76</v>
      </c>
      <c r="C11" s="214"/>
      <c r="D11" s="214"/>
      <c r="E11" s="254" t="str">
        <f>VLOOKUP('Ocena na podst. danych'!$C$1,[1]Sheet1!$B$2:$AZ$62,17,FALSE)</f>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4" t="str">
        <f>VLOOKUP('Ocena na podst. danych'!$C$1,[1]Sheet1!$B$2:$AZ$62,31,FALSE)</f>
        <v>Krajowy Zarząd Gospodarki Wodnej z udziałem właściwych jednostek (m.in. Urzędami Morskimi)</v>
      </c>
      <c r="F12" s="230"/>
      <c r="G12" s="230"/>
      <c r="H12" s="230"/>
      <c r="I12" s="230"/>
      <c r="J12" s="230"/>
      <c r="K12" s="230"/>
      <c r="L12" s="230"/>
      <c r="M12" s="230"/>
      <c r="N12" s="230"/>
      <c r="O12" s="230"/>
      <c r="P12" s="230"/>
      <c r="Q12" s="230"/>
      <c r="R12" s="230"/>
      <c r="S12" s="230"/>
      <c r="T12" s="230"/>
      <c r="U12" s="230"/>
      <c r="V12" s="231"/>
    </row>
    <row r="13" spans="1:22" ht="76.5" customHeight="1">
      <c r="A13" s="95"/>
      <c r="B13" s="303" t="s">
        <v>160</v>
      </c>
      <c r="C13" s="304"/>
      <c r="D13" s="305"/>
      <c r="E13" s="254" t="str">
        <f>VLOOKUP($E$5,[1]Sheet1!$B$2:$AZ$62,37,FALSE)</f>
        <v>Działanie koordynowane regionalnie w ramach konwencji o ochronie środowiska morskiego obszaru Morza Bałtyckiego (HELCOM, Helsinki 09.04.1992).</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f>ROUND(VLOOKUP('Ocena na podst. danych'!$C$1,[1]Sheet1!$B$2:$AZ$62,33,FALSE),-3)</f>
        <v>2000000</v>
      </c>
      <c r="F14" s="230"/>
      <c r="G14" s="230"/>
      <c r="H14" s="230"/>
      <c r="I14" s="230"/>
      <c r="J14" s="230"/>
      <c r="K14" s="230"/>
      <c r="L14" s="230"/>
      <c r="M14" s="230"/>
      <c r="N14" s="230"/>
      <c r="O14" s="230"/>
      <c r="P14" s="230"/>
      <c r="Q14" s="230"/>
      <c r="R14" s="230"/>
      <c r="S14" s="230"/>
      <c r="T14" s="230"/>
      <c r="U14" s="230"/>
      <c r="V14" s="231"/>
    </row>
    <row r="15" spans="1:22" ht="45" customHeight="1" thickBot="1">
      <c r="A15" s="95"/>
      <c r="B15" s="215" t="s">
        <v>79</v>
      </c>
      <c r="C15" s="216"/>
      <c r="D15" s="216"/>
      <c r="E15" s="232" t="str">
        <f>VLOOKUP('Ocena na podst. danych'!$C$1,[1]Sheet1!$B$2:$AZ$62,36,FALSE)</f>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D7</v>
      </c>
      <c r="B18" s="249" t="s">
        <v>153</v>
      </c>
      <c r="C18" s="250"/>
      <c r="D18" s="250"/>
      <c r="E18" s="250"/>
      <c r="F18" s="25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hidden="1"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hidden="1"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hidden="1"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hidden="1"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hidden="1"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hidden="1"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hidden="1"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hidden="1"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hidden="1"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hidden="1"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hidden="1"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hidden="1" customHeight="1" outlineLevel="1">
      <c r="A32" s="95"/>
      <c r="B32" s="217" t="s">
        <v>68</v>
      </c>
      <c r="C32" s="218"/>
      <c r="D32" s="218"/>
      <c r="E32" s="243" t="s">
        <v>101</v>
      </c>
      <c r="F32" s="244"/>
      <c r="G32" s="244"/>
      <c r="H32" s="244"/>
      <c r="I32" s="244"/>
      <c r="J32" s="244"/>
      <c r="K32" s="244"/>
      <c r="L32" s="244"/>
      <c r="M32" s="244"/>
      <c r="N32" s="244"/>
      <c r="O32" s="244"/>
      <c r="P32" s="244"/>
      <c r="Q32" s="244"/>
      <c r="R32" s="244"/>
      <c r="S32" s="244"/>
      <c r="T32" s="244"/>
      <c r="U32" s="244"/>
      <c r="V32" s="245"/>
    </row>
    <row r="33" spans="1:22" ht="59.25" hidden="1" customHeight="1" outlineLevel="1" thickBot="1">
      <c r="A33" s="95"/>
      <c r="B33" s="211" t="s">
        <v>69</v>
      </c>
      <c r="C33" s="212"/>
      <c r="D33" s="212"/>
      <c r="E33" s="198" t="s">
        <v>86</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79" t="s">
        <v>103</v>
      </c>
      <c r="F35" s="280"/>
      <c r="G35" s="280"/>
      <c r="H35" s="280"/>
      <c r="I35" s="280"/>
      <c r="J35" s="280"/>
      <c r="K35" s="280"/>
      <c r="L35" s="280"/>
      <c r="M35" s="280"/>
      <c r="N35" s="280"/>
      <c r="O35" s="280"/>
      <c r="P35" s="280"/>
      <c r="Q35" s="280"/>
      <c r="R35" s="280"/>
      <c r="S35" s="280"/>
      <c r="T35" s="280"/>
      <c r="U35" s="280"/>
      <c r="V35" s="281"/>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2"/>
      <c r="G37" s="282"/>
      <c r="H37" s="282"/>
      <c r="I37" s="282"/>
      <c r="J37" s="282"/>
      <c r="K37" s="282"/>
      <c r="L37" s="282"/>
      <c r="M37" s="282"/>
      <c r="N37" s="282"/>
      <c r="O37" s="282"/>
      <c r="P37" s="282"/>
      <c r="Q37" s="282"/>
      <c r="R37" s="282"/>
      <c r="S37" s="282"/>
      <c r="T37" s="282"/>
      <c r="U37" s="282"/>
      <c r="V37" s="283"/>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89" t="s">
        <v>106</v>
      </c>
      <c r="L40" s="290"/>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89" t="s">
        <v>106</v>
      </c>
      <c r="L41" s="290"/>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89" t="s">
        <v>106</v>
      </c>
      <c r="L42" s="290"/>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89" t="s">
        <v>106</v>
      </c>
      <c r="L43" s="290"/>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89" t="s">
        <v>106</v>
      </c>
      <c r="L44" s="290"/>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89" t="s">
        <v>106</v>
      </c>
      <c r="L45" s="290"/>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89" t="s">
        <v>106</v>
      </c>
      <c r="L46" s="290"/>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1" t="s">
        <v>106</v>
      </c>
      <c r="L47" s="292"/>
      <c r="M47" s="60"/>
      <c r="N47" s="128"/>
      <c r="O47" s="128"/>
      <c r="P47" s="128"/>
      <c r="Q47" s="128"/>
      <c r="R47" s="128"/>
      <c r="S47" s="128"/>
      <c r="T47" s="128"/>
      <c r="U47" s="128"/>
      <c r="V47" s="62"/>
    </row>
    <row r="48" spans="1:22" ht="31.5" hidden="1" customHeight="1" outlineLevel="1">
      <c r="A48" s="95"/>
      <c r="B48" s="217" t="s">
        <v>68</v>
      </c>
      <c r="C48" s="218"/>
      <c r="D48" s="218"/>
      <c r="E48" s="293" t="s">
        <v>101</v>
      </c>
      <c r="F48" s="294"/>
      <c r="G48" s="294"/>
      <c r="H48" s="294"/>
      <c r="I48" s="294"/>
      <c r="J48" s="294"/>
      <c r="K48" s="294"/>
      <c r="L48" s="294"/>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79" t="s">
        <v>107</v>
      </c>
      <c r="F51" s="280"/>
      <c r="G51" s="280"/>
      <c r="H51" s="280"/>
      <c r="I51" s="280"/>
      <c r="J51" s="280"/>
      <c r="K51" s="280"/>
      <c r="L51" s="280"/>
      <c r="M51" s="280"/>
      <c r="N51" s="280"/>
      <c r="O51" s="280"/>
      <c r="P51" s="280"/>
      <c r="Q51" s="280"/>
      <c r="R51" s="280"/>
      <c r="S51" s="280"/>
      <c r="T51" s="280"/>
      <c r="U51" s="280"/>
      <c r="V51" s="281"/>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2"/>
      <c r="G53" s="282"/>
      <c r="H53" s="282"/>
      <c r="I53" s="282"/>
      <c r="J53" s="282"/>
      <c r="K53" s="282"/>
      <c r="L53" s="282"/>
      <c r="M53" s="282"/>
      <c r="N53" s="282"/>
      <c r="O53" s="282"/>
      <c r="P53" s="282"/>
      <c r="Q53" s="282"/>
      <c r="R53" s="282"/>
      <c r="S53" s="282"/>
      <c r="T53" s="282"/>
      <c r="U53" s="282"/>
      <c r="V53" s="283"/>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79" t="s">
        <v>110</v>
      </c>
      <c r="F67" s="280"/>
      <c r="G67" s="280"/>
      <c r="H67" s="280"/>
      <c r="I67" s="280"/>
      <c r="J67" s="280"/>
      <c r="K67" s="280"/>
      <c r="L67" s="280"/>
      <c r="M67" s="280"/>
      <c r="N67" s="280"/>
      <c r="O67" s="280"/>
      <c r="P67" s="280"/>
      <c r="Q67" s="280"/>
      <c r="R67" s="280"/>
      <c r="S67" s="280"/>
      <c r="T67" s="280"/>
      <c r="U67" s="280"/>
      <c r="V67" s="281"/>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2"/>
      <c r="G69" s="282"/>
      <c r="H69" s="282"/>
      <c r="I69" s="282"/>
      <c r="J69" s="282"/>
      <c r="K69" s="282"/>
      <c r="L69" s="282"/>
      <c r="M69" s="282"/>
      <c r="N69" s="282"/>
      <c r="O69" s="282"/>
      <c r="P69" s="282"/>
      <c r="Q69" s="282"/>
      <c r="R69" s="282"/>
      <c r="S69" s="282"/>
      <c r="T69" s="282"/>
      <c r="U69" s="282"/>
      <c r="V69" s="283"/>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89" t="s">
        <v>114</v>
      </c>
      <c r="L73" s="290"/>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89" t="s">
        <v>114</v>
      </c>
      <c r="L78" s="290"/>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79" t="s">
        <v>115</v>
      </c>
      <c r="F83" s="280"/>
      <c r="G83" s="280"/>
      <c r="H83" s="280"/>
      <c r="I83" s="280"/>
      <c r="J83" s="280"/>
      <c r="K83" s="280"/>
      <c r="L83" s="280"/>
      <c r="M83" s="280"/>
      <c r="N83" s="280"/>
      <c r="O83" s="280"/>
      <c r="P83" s="280"/>
      <c r="Q83" s="280"/>
      <c r="R83" s="280"/>
      <c r="S83" s="280"/>
      <c r="T83" s="280"/>
      <c r="U83" s="280"/>
      <c r="V83" s="281"/>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2"/>
      <c r="G85" s="282"/>
      <c r="H85" s="282"/>
      <c r="I85" s="282"/>
      <c r="J85" s="282"/>
      <c r="K85" s="282"/>
      <c r="L85" s="282"/>
      <c r="M85" s="282"/>
      <c r="N85" s="282"/>
      <c r="O85" s="282"/>
      <c r="P85" s="282"/>
      <c r="Q85" s="282"/>
      <c r="R85" s="282"/>
      <c r="S85" s="282"/>
      <c r="T85" s="282"/>
      <c r="U85" s="282"/>
      <c r="V85" s="283"/>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94"/>
      <c r="L96" s="294"/>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5" t="s">
        <v>66</v>
      </c>
      <c r="C99" s="236"/>
      <c r="D99" s="236"/>
      <c r="E99" s="279" t="s">
        <v>119</v>
      </c>
      <c r="F99" s="280"/>
      <c r="G99" s="280"/>
      <c r="H99" s="280"/>
      <c r="I99" s="280"/>
      <c r="J99" s="280"/>
      <c r="K99" s="280"/>
      <c r="L99" s="280"/>
      <c r="M99" s="280"/>
      <c r="N99" s="280"/>
      <c r="O99" s="280"/>
      <c r="P99" s="280"/>
      <c r="Q99" s="280"/>
      <c r="R99" s="280"/>
      <c r="S99" s="280"/>
      <c r="T99" s="280"/>
      <c r="U99" s="280"/>
      <c r="V99" s="281"/>
    </row>
    <row r="100" spans="1:22" ht="46.5" hidden="1"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17" t="s">
        <v>82</v>
      </c>
      <c r="C101" s="218"/>
      <c r="D101" s="218"/>
      <c r="E101" s="243" t="s">
        <v>121</v>
      </c>
      <c r="F101" s="282"/>
      <c r="G101" s="282"/>
      <c r="H101" s="282"/>
      <c r="I101" s="282"/>
      <c r="J101" s="282"/>
      <c r="K101" s="282"/>
      <c r="L101" s="282"/>
      <c r="M101" s="282"/>
      <c r="N101" s="282"/>
      <c r="O101" s="282"/>
      <c r="P101" s="282"/>
      <c r="Q101" s="282"/>
      <c r="R101" s="282"/>
      <c r="S101" s="282"/>
      <c r="T101" s="282"/>
      <c r="U101" s="282"/>
      <c r="V101" s="283"/>
    </row>
    <row r="102" spans="1:22" ht="43.5" hidden="1"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hidden="1"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hidden="1"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hidden="1" customHeight="1" outlineLevel="1">
      <c r="A112" s="95"/>
      <c r="B112" s="217" t="s">
        <v>68</v>
      </c>
      <c r="C112" s="218"/>
      <c r="D112" s="218"/>
      <c r="E112" s="243" t="s">
        <v>101</v>
      </c>
      <c r="F112" s="244"/>
      <c r="G112" s="244"/>
      <c r="H112" s="244"/>
      <c r="I112" s="244"/>
      <c r="J112" s="244"/>
      <c r="K112" s="294"/>
      <c r="L112" s="294"/>
      <c r="M112" s="244"/>
      <c r="N112" s="244"/>
      <c r="O112" s="244"/>
      <c r="P112" s="244"/>
      <c r="Q112" s="244"/>
      <c r="R112" s="244"/>
      <c r="S112" s="244"/>
      <c r="T112" s="244"/>
      <c r="U112" s="244"/>
      <c r="V112" s="245"/>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customHeight="1" outlineLevel="1" thickBot="1">
      <c r="A115" s="95"/>
      <c r="B115" s="235" t="s">
        <v>66</v>
      </c>
      <c r="C115" s="236"/>
      <c r="D115" s="236"/>
      <c r="E115" s="279" t="s">
        <v>122</v>
      </c>
      <c r="F115" s="280"/>
      <c r="G115" s="280"/>
      <c r="H115" s="280"/>
      <c r="I115" s="280"/>
      <c r="J115" s="280"/>
      <c r="K115" s="280"/>
      <c r="L115" s="280"/>
      <c r="M115" s="280"/>
      <c r="N115" s="280"/>
      <c r="O115" s="280"/>
      <c r="P115" s="280"/>
      <c r="Q115" s="280"/>
      <c r="R115" s="280"/>
      <c r="S115" s="280"/>
      <c r="T115" s="280"/>
      <c r="U115" s="280"/>
      <c r="V115" s="281"/>
    </row>
    <row r="116" spans="1:22" ht="46.5"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47.25" customHeight="1" outlineLevel="1">
      <c r="A117" s="95"/>
      <c r="B117" s="217" t="s">
        <v>82</v>
      </c>
      <c r="C117" s="218"/>
      <c r="D117" s="218"/>
      <c r="E117" s="243" t="s">
        <v>156</v>
      </c>
      <c r="F117" s="282"/>
      <c r="G117" s="282"/>
      <c r="H117" s="282"/>
      <c r="I117" s="282"/>
      <c r="J117" s="282"/>
      <c r="K117" s="282"/>
      <c r="L117" s="282"/>
      <c r="M117" s="282"/>
      <c r="N117" s="282"/>
      <c r="O117" s="282"/>
      <c r="P117" s="282"/>
      <c r="Q117" s="282"/>
      <c r="R117" s="282"/>
      <c r="S117" s="282"/>
      <c r="T117" s="282"/>
      <c r="U117" s="282"/>
      <c r="V117" s="283"/>
    </row>
    <row r="118" spans="1:22" ht="22.5"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customHeight="1" outlineLevel="1">
      <c r="A128" s="95"/>
      <c r="B128" s="217" t="s">
        <v>68</v>
      </c>
      <c r="C128" s="218"/>
      <c r="D128" s="218"/>
      <c r="E128" s="243" t="str">
        <f>VLOOKUP($E$5,[1]Sheet1!$B$2:$BY$60,61,FALSE)</f>
        <v>Określenie ryzyka nieosiągnięcia dobrego stanu wód w aspekcie elementów hydromorfologicznych</v>
      </c>
      <c r="F128" s="244"/>
      <c r="G128" s="244"/>
      <c r="H128" s="244"/>
      <c r="I128" s="244"/>
      <c r="J128" s="244"/>
      <c r="K128" s="244"/>
      <c r="L128" s="244"/>
      <c r="M128" s="244"/>
      <c r="N128" s="244"/>
      <c r="O128" s="244"/>
      <c r="P128" s="244"/>
      <c r="Q128" s="244"/>
      <c r="R128" s="244"/>
      <c r="S128" s="244"/>
      <c r="T128" s="244"/>
      <c r="U128" s="244"/>
      <c r="V128" s="245"/>
    </row>
    <row r="129" spans="1:22" ht="59.25" customHeight="1" outlineLevel="1" thickBot="1">
      <c r="A129" s="95"/>
      <c r="B129" s="211" t="s">
        <v>69</v>
      </c>
      <c r="C129" s="212"/>
      <c r="D129" s="212"/>
      <c r="E129" s="198" t="str">
        <f>VLOOKUP($E$5,[1]Sheet1!$B$2:$BY$60,72,FALSE)</f>
        <v>Siedliska na dnie morskim</v>
      </c>
      <c r="F129" s="199"/>
      <c r="G129" s="199"/>
      <c r="H129" s="199"/>
      <c r="I129" s="199"/>
      <c r="J129" s="199"/>
      <c r="K129" s="199"/>
      <c r="L129" s="199"/>
      <c r="M129" s="199"/>
      <c r="N129" s="199"/>
      <c r="O129" s="199"/>
      <c r="P129" s="199"/>
      <c r="Q129" s="199"/>
      <c r="R129" s="199"/>
      <c r="S129" s="199"/>
      <c r="T129" s="199"/>
      <c r="U129" s="199"/>
      <c r="V129" s="20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5" t="s">
        <v>66</v>
      </c>
      <c r="C131" s="236"/>
      <c r="D131" s="236"/>
      <c r="E131" s="279" t="s">
        <v>125</v>
      </c>
      <c r="F131" s="280"/>
      <c r="G131" s="280"/>
      <c r="H131" s="280"/>
      <c r="I131" s="280"/>
      <c r="J131" s="280"/>
      <c r="K131" s="280"/>
      <c r="L131" s="280"/>
      <c r="M131" s="280"/>
      <c r="N131" s="280"/>
      <c r="O131" s="280"/>
      <c r="P131" s="280"/>
      <c r="Q131" s="280"/>
      <c r="R131" s="280"/>
      <c r="S131" s="280"/>
      <c r="T131" s="280"/>
      <c r="U131" s="280"/>
      <c r="V131" s="281"/>
    </row>
    <row r="132" spans="1:22" ht="63.75" hidden="1"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17" t="s">
        <v>82</v>
      </c>
      <c r="C133" s="218"/>
      <c r="D133" s="218"/>
      <c r="E133" s="243" t="s">
        <v>127</v>
      </c>
      <c r="F133" s="282"/>
      <c r="G133" s="282"/>
      <c r="H133" s="282"/>
      <c r="I133" s="282"/>
      <c r="J133" s="282"/>
      <c r="K133" s="282"/>
      <c r="L133" s="282"/>
      <c r="M133" s="282"/>
      <c r="N133" s="282"/>
      <c r="O133" s="282"/>
      <c r="P133" s="282"/>
      <c r="Q133" s="282"/>
      <c r="R133" s="282"/>
      <c r="S133" s="282"/>
      <c r="T133" s="282"/>
      <c r="U133" s="282"/>
      <c r="V133" s="283"/>
    </row>
    <row r="134" spans="1:22" ht="43.5" hidden="1"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hidden="1"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hidden="1"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hidden="1"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hidden="1"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hidden="1"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hidden="1"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hidden="1"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hidden="1"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hidden="1" customHeight="1" outlineLevel="1">
      <c r="A144" s="95"/>
      <c r="B144" s="217" t="s">
        <v>68</v>
      </c>
      <c r="C144" s="218"/>
      <c r="D144" s="218"/>
      <c r="E144" s="243" t="s">
        <v>101</v>
      </c>
      <c r="F144" s="244"/>
      <c r="G144" s="244"/>
      <c r="H144" s="244"/>
      <c r="I144" s="244"/>
      <c r="J144" s="244"/>
      <c r="K144" s="244"/>
      <c r="L144" s="244"/>
      <c r="M144" s="244"/>
      <c r="N144" s="244"/>
      <c r="O144" s="244"/>
      <c r="P144" s="244"/>
      <c r="Q144" s="244"/>
      <c r="R144" s="244"/>
      <c r="S144" s="244"/>
      <c r="T144" s="244"/>
      <c r="U144" s="244"/>
      <c r="V144" s="245"/>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79" t="s">
        <v>128</v>
      </c>
      <c r="F147" s="280"/>
      <c r="G147" s="280"/>
      <c r="H147" s="280"/>
      <c r="I147" s="280"/>
      <c r="J147" s="280"/>
      <c r="K147" s="280"/>
      <c r="L147" s="280"/>
      <c r="M147" s="280"/>
      <c r="N147" s="280"/>
      <c r="O147" s="280"/>
      <c r="P147" s="280"/>
      <c r="Q147" s="280"/>
      <c r="R147" s="280"/>
      <c r="S147" s="280"/>
      <c r="T147" s="280"/>
      <c r="U147" s="280"/>
      <c r="V147" s="281"/>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2"/>
      <c r="G149" s="282"/>
      <c r="H149" s="282"/>
      <c r="I149" s="282"/>
      <c r="J149" s="282"/>
      <c r="K149" s="282"/>
      <c r="L149" s="282"/>
      <c r="M149" s="282"/>
      <c r="N149" s="282"/>
      <c r="O149" s="282"/>
      <c r="P149" s="282"/>
      <c r="Q149" s="282"/>
      <c r="R149" s="282"/>
      <c r="S149" s="282"/>
      <c r="T149" s="282"/>
      <c r="U149" s="282"/>
      <c r="V149" s="283"/>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94"/>
      <c r="L160" s="294"/>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5" t="s">
        <v>66</v>
      </c>
      <c r="C163" s="236"/>
      <c r="D163" s="236"/>
      <c r="E163" s="279" t="s">
        <v>132</v>
      </c>
      <c r="F163" s="280"/>
      <c r="G163" s="280"/>
      <c r="H163" s="280"/>
      <c r="I163" s="280"/>
      <c r="J163" s="280"/>
      <c r="K163" s="280"/>
      <c r="L163" s="280"/>
      <c r="M163" s="280"/>
      <c r="N163" s="280"/>
      <c r="O163" s="280"/>
      <c r="P163" s="280"/>
      <c r="Q163" s="280"/>
      <c r="R163" s="280"/>
      <c r="S163" s="280"/>
      <c r="T163" s="280"/>
      <c r="U163" s="280"/>
      <c r="V163" s="281"/>
    </row>
    <row r="164" spans="1:22" ht="63.75" hidden="1"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17" t="s">
        <v>82</v>
      </c>
      <c r="C165" s="218"/>
      <c r="D165" s="218"/>
      <c r="E165" s="243" t="s">
        <v>134</v>
      </c>
      <c r="F165" s="282"/>
      <c r="G165" s="282"/>
      <c r="H165" s="282"/>
      <c r="I165" s="282"/>
      <c r="J165" s="282"/>
      <c r="K165" s="282"/>
      <c r="L165" s="282"/>
      <c r="M165" s="282"/>
      <c r="N165" s="282"/>
      <c r="O165" s="282"/>
      <c r="P165" s="282"/>
      <c r="Q165" s="282"/>
      <c r="R165" s="282"/>
      <c r="S165" s="282"/>
      <c r="T165" s="282"/>
      <c r="U165" s="282"/>
      <c r="V165" s="283"/>
    </row>
    <row r="166" spans="1:22" ht="43.5" hidden="1"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hidden="1"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25"/>
      <c r="C168" s="226"/>
      <c r="D168" s="226"/>
      <c r="E168" s="91">
        <v>27</v>
      </c>
      <c r="F168" s="207" t="s">
        <v>90</v>
      </c>
      <c r="G168" s="207"/>
      <c r="H168" s="207"/>
      <c r="I168" s="207"/>
      <c r="J168" s="207"/>
      <c r="K168" s="289" t="s">
        <v>114</v>
      </c>
      <c r="L168" s="290"/>
      <c r="M168" s="58"/>
      <c r="N168" s="127"/>
      <c r="O168" s="127"/>
      <c r="P168" s="127"/>
      <c r="Q168" s="127"/>
      <c r="R168" s="127"/>
      <c r="S168" s="127"/>
      <c r="T168" s="127"/>
      <c r="U168" s="127"/>
      <c r="V168" s="59"/>
    </row>
    <row r="169" spans="1:22" ht="17.25" hidden="1" customHeight="1" outlineLevel="1">
      <c r="A169" s="95"/>
      <c r="B169" s="225"/>
      <c r="C169" s="226"/>
      <c r="D169" s="226"/>
      <c r="E169" s="91">
        <v>33</v>
      </c>
      <c r="F169" s="207" t="s">
        <v>91</v>
      </c>
      <c r="G169" s="207"/>
      <c r="H169" s="207"/>
      <c r="I169" s="207"/>
      <c r="J169" s="207"/>
      <c r="K169" s="289" t="s">
        <v>114</v>
      </c>
      <c r="L169" s="290"/>
      <c r="M169" s="58"/>
      <c r="N169" s="127"/>
      <c r="O169" s="127"/>
      <c r="P169" s="127"/>
      <c r="Q169" s="127"/>
      <c r="R169" s="127"/>
      <c r="S169" s="127"/>
      <c r="T169" s="127"/>
      <c r="U169" s="127"/>
      <c r="V169" s="59"/>
    </row>
    <row r="170" spans="1:22" ht="17.25" hidden="1"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25"/>
      <c r="C172" s="226"/>
      <c r="D172" s="226"/>
      <c r="E172" s="91">
        <v>36</v>
      </c>
      <c r="F172" s="207" t="s">
        <v>94</v>
      </c>
      <c r="G172" s="207"/>
      <c r="H172" s="207"/>
      <c r="I172" s="207"/>
      <c r="J172" s="207"/>
      <c r="K172" s="289" t="s">
        <v>114</v>
      </c>
      <c r="L172" s="290"/>
      <c r="M172" s="58"/>
      <c r="N172" s="127"/>
      <c r="O172" s="127"/>
      <c r="P172" s="127"/>
      <c r="Q172" s="127"/>
      <c r="R172" s="127"/>
      <c r="S172" s="127"/>
      <c r="T172" s="127"/>
      <c r="U172" s="127"/>
      <c r="V172" s="59"/>
    </row>
    <row r="173" spans="1:22" ht="17.25" hidden="1"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hidden="1" customHeight="1" outlineLevel="1">
      <c r="A176" s="95"/>
      <c r="B176" s="217" t="s">
        <v>68</v>
      </c>
      <c r="C176" s="218"/>
      <c r="D176" s="218"/>
      <c r="E176" s="243" t="s">
        <v>101</v>
      </c>
      <c r="F176" s="244"/>
      <c r="G176" s="244"/>
      <c r="H176" s="244"/>
      <c r="I176" s="244"/>
      <c r="J176" s="244"/>
      <c r="K176" s="244"/>
      <c r="L176" s="244"/>
      <c r="M176" s="244"/>
      <c r="N176" s="244"/>
      <c r="O176" s="244"/>
      <c r="P176" s="244"/>
      <c r="Q176" s="244"/>
      <c r="R176" s="244"/>
      <c r="S176" s="244"/>
      <c r="T176" s="244"/>
      <c r="U176" s="244"/>
      <c r="V176" s="245"/>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79" t="s">
        <v>135</v>
      </c>
      <c r="F179" s="280"/>
      <c r="G179" s="280"/>
      <c r="H179" s="280"/>
      <c r="I179" s="280"/>
      <c r="J179" s="280"/>
      <c r="K179" s="280"/>
      <c r="L179" s="280"/>
      <c r="M179" s="280"/>
      <c r="N179" s="280"/>
      <c r="O179" s="280"/>
      <c r="P179" s="280"/>
      <c r="Q179" s="280"/>
      <c r="R179" s="280"/>
      <c r="S179" s="280"/>
      <c r="T179" s="280"/>
      <c r="U179" s="280"/>
      <c r="V179" s="281"/>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2"/>
      <c r="G181" s="282"/>
      <c r="H181" s="282"/>
      <c r="I181" s="282"/>
      <c r="J181" s="282"/>
      <c r="K181" s="282"/>
      <c r="L181" s="282"/>
      <c r="M181" s="282"/>
      <c r="N181" s="282"/>
      <c r="O181" s="282"/>
      <c r="P181" s="282"/>
      <c r="Q181" s="282"/>
      <c r="R181" s="282"/>
      <c r="S181" s="282"/>
      <c r="T181" s="282"/>
      <c r="U181" s="282"/>
      <c r="V181" s="283"/>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89" t="s">
        <v>114</v>
      </c>
      <c r="L184" s="290"/>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89" t="s">
        <v>114</v>
      </c>
      <c r="L185" s="290"/>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89" t="s">
        <v>114</v>
      </c>
      <c r="L186" s="290"/>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89" t="s">
        <v>114</v>
      </c>
      <c r="L187" s="290"/>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89" t="s">
        <v>114</v>
      </c>
      <c r="L188" s="290"/>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89" t="s">
        <v>114</v>
      </c>
      <c r="L189" s="290"/>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89" t="s">
        <v>114</v>
      </c>
      <c r="L190" s="290"/>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89" t="s">
        <v>114</v>
      </c>
      <c r="L191" s="290"/>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49" t="s">
        <v>154</v>
      </c>
      <c r="C195" s="250"/>
      <c r="D195" s="250"/>
      <c r="E195" s="250"/>
      <c r="F195" s="250"/>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hidden="1"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hidden="1"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hidden="1"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hidden="1"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hidden="1" customHeight="1" outlineLevel="1">
      <c r="A209" s="95"/>
      <c r="B209" s="217" t="s">
        <v>68</v>
      </c>
      <c r="C209" s="218"/>
      <c r="D209" s="218"/>
      <c r="E209" s="243" t="s">
        <v>101</v>
      </c>
      <c r="F209" s="244"/>
      <c r="G209" s="244"/>
      <c r="H209" s="244"/>
      <c r="I209" s="244"/>
      <c r="J209" s="244"/>
      <c r="K209" s="244"/>
      <c r="L209" s="244"/>
      <c r="M209" s="244"/>
      <c r="N209" s="244"/>
      <c r="O209" s="244"/>
      <c r="P209" s="244"/>
      <c r="Q209" s="244"/>
      <c r="R209" s="244"/>
      <c r="S209" s="244"/>
      <c r="T209" s="244"/>
      <c r="U209" s="244"/>
      <c r="V209" s="245"/>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79" t="s">
        <v>103</v>
      </c>
      <c r="F212" s="280"/>
      <c r="G212" s="280"/>
      <c r="H212" s="280"/>
      <c r="I212" s="280"/>
      <c r="J212" s="280"/>
      <c r="K212" s="280"/>
      <c r="L212" s="280"/>
      <c r="M212" s="280"/>
      <c r="N212" s="280"/>
      <c r="O212" s="280"/>
      <c r="P212" s="280"/>
      <c r="Q212" s="280"/>
      <c r="R212" s="280"/>
      <c r="S212" s="280"/>
      <c r="T212" s="280"/>
      <c r="U212" s="280"/>
      <c r="V212" s="281"/>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2"/>
      <c r="G214" s="282"/>
      <c r="H214" s="282"/>
      <c r="I214" s="282"/>
      <c r="J214" s="282"/>
      <c r="K214" s="282"/>
      <c r="L214" s="282"/>
      <c r="M214" s="282"/>
      <c r="N214" s="282"/>
      <c r="O214" s="282"/>
      <c r="P214" s="282"/>
      <c r="Q214" s="282"/>
      <c r="R214" s="282"/>
      <c r="S214" s="282"/>
      <c r="T214" s="282"/>
      <c r="U214" s="282"/>
      <c r="V214" s="283"/>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89" t="s">
        <v>106</v>
      </c>
      <c r="L217" s="290"/>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89" t="s">
        <v>106</v>
      </c>
      <c r="L218" s="290"/>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89" t="s">
        <v>106</v>
      </c>
      <c r="L219" s="290"/>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89" t="s">
        <v>106</v>
      </c>
      <c r="L220" s="290"/>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89" t="s">
        <v>106</v>
      </c>
      <c r="L221" s="290"/>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89" t="s">
        <v>106</v>
      </c>
      <c r="L222" s="290"/>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89" t="s">
        <v>106</v>
      </c>
      <c r="L223" s="290"/>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1" t="s">
        <v>106</v>
      </c>
      <c r="L224" s="292"/>
      <c r="M224" s="60"/>
      <c r="N224" s="160"/>
      <c r="O224" s="160"/>
      <c r="P224" s="160"/>
      <c r="Q224" s="160"/>
      <c r="R224" s="160"/>
      <c r="S224" s="160"/>
      <c r="T224" s="160"/>
      <c r="U224" s="160"/>
      <c r="V224" s="62"/>
    </row>
    <row r="225" spans="1:22" ht="31.5" hidden="1" customHeight="1" outlineLevel="1">
      <c r="A225" s="95"/>
      <c r="B225" s="217" t="s">
        <v>68</v>
      </c>
      <c r="C225" s="218"/>
      <c r="D225" s="218"/>
      <c r="E225" s="293" t="s">
        <v>101</v>
      </c>
      <c r="F225" s="294"/>
      <c r="G225" s="294"/>
      <c r="H225" s="294"/>
      <c r="I225" s="294"/>
      <c r="J225" s="294"/>
      <c r="K225" s="294"/>
      <c r="L225" s="294"/>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5" t="s">
        <v>66</v>
      </c>
      <c r="C228" s="236"/>
      <c r="D228" s="236"/>
      <c r="E228" s="279" t="s">
        <v>107</v>
      </c>
      <c r="F228" s="280"/>
      <c r="G228" s="280"/>
      <c r="H228" s="280"/>
      <c r="I228" s="280"/>
      <c r="J228" s="280"/>
      <c r="K228" s="280"/>
      <c r="L228" s="280"/>
      <c r="M228" s="280"/>
      <c r="N228" s="280"/>
      <c r="O228" s="280"/>
      <c r="P228" s="280"/>
      <c r="Q228" s="280"/>
      <c r="R228" s="280"/>
      <c r="S228" s="280"/>
      <c r="T228" s="280"/>
      <c r="U228" s="280"/>
      <c r="V228" s="281"/>
    </row>
    <row r="229" spans="1:22" ht="46.5" hidden="1"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17" t="s">
        <v>82</v>
      </c>
      <c r="C230" s="218"/>
      <c r="D230" s="218"/>
      <c r="E230" s="243" t="s">
        <v>109</v>
      </c>
      <c r="F230" s="282"/>
      <c r="G230" s="282"/>
      <c r="H230" s="282"/>
      <c r="I230" s="282"/>
      <c r="J230" s="282"/>
      <c r="K230" s="282"/>
      <c r="L230" s="282"/>
      <c r="M230" s="282"/>
      <c r="N230" s="282"/>
      <c r="O230" s="282"/>
      <c r="P230" s="282"/>
      <c r="Q230" s="282"/>
      <c r="R230" s="282"/>
      <c r="S230" s="282"/>
      <c r="T230" s="282"/>
      <c r="U230" s="282"/>
      <c r="V230" s="283"/>
    </row>
    <row r="231" spans="1:22" ht="43.5" hidden="1"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hidden="1"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hidden="1" customHeight="1" outlineLevel="1">
      <c r="A241" s="95"/>
      <c r="B241" s="217" t="s">
        <v>68</v>
      </c>
      <c r="C241" s="218"/>
      <c r="D241" s="218"/>
      <c r="E241" s="243" t="s">
        <v>101</v>
      </c>
      <c r="F241" s="244"/>
      <c r="G241" s="244"/>
      <c r="H241" s="244"/>
      <c r="I241" s="244"/>
      <c r="J241" s="244"/>
      <c r="K241" s="244"/>
      <c r="L241" s="244"/>
      <c r="M241" s="244"/>
      <c r="N241" s="244"/>
      <c r="O241" s="244"/>
      <c r="P241" s="244"/>
      <c r="Q241" s="244"/>
      <c r="R241" s="244"/>
      <c r="S241" s="244"/>
      <c r="T241" s="244"/>
      <c r="U241" s="244"/>
      <c r="V241" s="245"/>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5" t="s">
        <v>66</v>
      </c>
      <c r="C244" s="236"/>
      <c r="D244" s="236"/>
      <c r="E244" s="279" t="s">
        <v>110</v>
      </c>
      <c r="F244" s="280"/>
      <c r="G244" s="280"/>
      <c r="H244" s="280"/>
      <c r="I244" s="280"/>
      <c r="J244" s="280"/>
      <c r="K244" s="280"/>
      <c r="L244" s="280"/>
      <c r="M244" s="280"/>
      <c r="N244" s="280"/>
      <c r="O244" s="280"/>
      <c r="P244" s="280"/>
      <c r="Q244" s="280"/>
      <c r="R244" s="280"/>
      <c r="S244" s="280"/>
      <c r="T244" s="280"/>
      <c r="U244" s="280"/>
      <c r="V244" s="281"/>
    </row>
    <row r="245" spans="1:22" ht="46.5" hidden="1"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17" t="s">
        <v>82</v>
      </c>
      <c r="C246" s="218"/>
      <c r="D246" s="218"/>
      <c r="E246" s="243" t="s">
        <v>112</v>
      </c>
      <c r="F246" s="282"/>
      <c r="G246" s="282"/>
      <c r="H246" s="282"/>
      <c r="I246" s="282"/>
      <c r="J246" s="282"/>
      <c r="K246" s="282"/>
      <c r="L246" s="282"/>
      <c r="M246" s="282"/>
      <c r="N246" s="282"/>
      <c r="O246" s="282"/>
      <c r="P246" s="282"/>
      <c r="Q246" s="282"/>
      <c r="R246" s="282"/>
      <c r="S246" s="282"/>
      <c r="T246" s="282"/>
      <c r="U246" s="282"/>
      <c r="V246" s="283"/>
    </row>
    <row r="247" spans="1:22" ht="43.5" hidden="1"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hidden="1"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hidden="1"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hidden="1" customHeight="1" outlineLevel="1">
      <c r="A250" s="95"/>
      <c r="B250" s="225"/>
      <c r="C250" s="226"/>
      <c r="D250" s="226"/>
      <c r="E250" s="91">
        <v>33</v>
      </c>
      <c r="F250" s="207" t="s">
        <v>91</v>
      </c>
      <c r="G250" s="207"/>
      <c r="H250" s="207"/>
      <c r="I250" s="207"/>
      <c r="J250" s="207"/>
      <c r="K250" s="289" t="s">
        <v>114</v>
      </c>
      <c r="L250" s="290"/>
      <c r="M250" s="58"/>
      <c r="N250" s="159"/>
      <c r="O250" s="159"/>
      <c r="P250" s="159"/>
      <c r="Q250" s="159"/>
      <c r="R250" s="159"/>
      <c r="S250" s="159"/>
      <c r="T250" s="159"/>
      <c r="U250" s="159"/>
      <c r="V250" s="59"/>
    </row>
    <row r="251" spans="1:22" ht="17.25" hidden="1"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hidden="1"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hidden="1"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hidden="1"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hidden="1" customHeight="1" outlineLevel="1">
      <c r="A255" s="95"/>
      <c r="B255" s="225"/>
      <c r="C255" s="226"/>
      <c r="D255" s="226"/>
      <c r="E255" s="91" t="s">
        <v>89</v>
      </c>
      <c r="F255" s="207" t="s">
        <v>96</v>
      </c>
      <c r="G255" s="207"/>
      <c r="H255" s="207"/>
      <c r="I255" s="207"/>
      <c r="J255" s="207"/>
      <c r="K255" s="289" t="s">
        <v>114</v>
      </c>
      <c r="L255" s="290"/>
      <c r="M255" s="58"/>
      <c r="N255" s="159"/>
      <c r="O255" s="159"/>
      <c r="P255" s="159"/>
      <c r="Q255" s="159"/>
      <c r="R255" s="159"/>
      <c r="S255" s="159"/>
      <c r="T255" s="159"/>
      <c r="U255" s="159"/>
      <c r="V255" s="59"/>
    </row>
    <row r="256" spans="1:22" ht="17.25" hidden="1"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hidden="1" customHeight="1" outlineLevel="1">
      <c r="A257" s="95"/>
      <c r="B257" s="217" t="s">
        <v>68</v>
      </c>
      <c r="C257" s="218"/>
      <c r="D257" s="218"/>
      <c r="E257" s="243" t="s">
        <v>101</v>
      </c>
      <c r="F257" s="244"/>
      <c r="G257" s="244"/>
      <c r="H257" s="244"/>
      <c r="I257" s="244"/>
      <c r="J257" s="244"/>
      <c r="K257" s="244"/>
      <c r="L257" s="244"/>
      <c r="M257" s="244"/>
      <c r="N257" s="244"/>
      <c r="O257" s="244"/>
      <c r="P257" s="244"/>
      <c r="Q257" s="244"/>
      <c r="R257" s="244"/>
      <c r="S257" s="244"/>
      <c r="T257" s="244"/>
      <c r="U257" s="244"/>
      <c r="V257" s="245"/>
    </row>
    <row r="258" spans="1:22" ht="59.25" hidden="1" customHeight="1" outlineLevel="1" thickBot="1">
      <c r="A258" s="95"/>
      <c r="B258" s="211" t="s">
        <v>69</v>
      </c>
      <c r="C258" s="212"/>
      <c r="D258" s="212"/>
      <c r="E258" s="198" t="s">
        <v>86</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79" t="s">
        <v>115</v>
      </c>
      <c r="F260" s="280"/>
      <c r="G260" s="280"/>
      <c r="H260" s="280"/>
      <c r="I260" s="280"/>
      <c r="J260" s="280"/>
      <c r="K260" s="280"/>
      <c r="L260" s="280"/>
      <c r="M260" s="280"/>
      <c r="N260" s="280"/>
      <c r="O260" s="280"/>
      <c r="P260" s="280"/>
      <c r="Q260" s="280"/>
      <c r="R260" s="280"/>
      <c r="S260" s="280"/>
      <c r="T260" s="280"/>
      <c r="U260" s="280"/>
      <c r="V260" s="281"/>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2"/>
      <c r="G262" s="282"/>
      <c r="H262" s="282"/>
      <c r="I262" s="282"/>
      <c r="J262" s="282"/>
      <c r="K262" s="282"/>
      <c r="L262" s="282"/>
      <c r="M262" s="282"/>
      <c r="N262" s="282"/>
      <c r="O262" s="282"/>
      <c r="P262" s="282"/>
      <c r="Q262" s="282"/>
      <c r="R262" s="282"/>
      <c r="S262" s="282"/>
      <c r="T262" s="282"/>
      <c r="U262" s="282"/>
      <c r="V262" s="283"/>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94"/>
      <c r="L273" s="294"/>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35" t="s">
        <v>66</v>
      </c>
      <c r="C276" s="236"/>
      <c r="D276" s="236"/>
      <c r="E276" s="279" t="s">
        <v>119</v>
      </c>
      <c r="F276" s="280"/>
      <c r="G276" s="280"/>
      <c r="H276" s="280"/>
      <c r="I276" s="280"/>
      <c r="J276" s="280"/>
      <c r="K276" s="280"/>
      <c r="L276" s="280"/>
      <c r="M276" s="280"/>
      <c r="N276" s="280"/>
      <c r="O276" s="280"/>
      <c r="P276" s="280"/>
      <c r="Q276" s="280"/>
      <c r="R276" s="280"/>
      <c r="S276" s="280"/>
      <c r="T276" s="280"/>
      <c r="U276" s="280"/>
      <c r="V276" s="281"/>
    </row>
    <row r="277" spans="1:22" ht="46.5"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38.25" customHeight="1" outlineLevel="1">
      <c r="A278" s="95"/>
      <c r="B278" s="217" t="s">
        <v>82</v>
      </c>
      <c r="C278" s="218"/>
      <c r="D278" s="218"/>
      <c r="E278" s="243" t="s">
        <v>121</v>
      </c>
      <c r="F278" s="282"/>
      <c r="G278" s="282"/>
      <c r="H278" s="282"/>
      <c r="I278" s="282"/>
      <c r="J278" s="282"/>
      <c r="K278" s="282"/>
      <c r="L278" s="282"/>
      <c r="M278" s="282"/>
      <c r="N278" s="282"/>
      <c r="O278" s="282"/>
      <c r="P278" s="282"/>
      <c r="Q278" s="282"/>
      <c r="R278" s="282"/>
      <c r="S278" s="282"/>
      <c r="T278" s="282"/>
      <c r="U278" s="282"/>
      <c r="V278" s="283"/>
    </row>
    <row r="279" spans="1:22" ht="43.5"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customHeight="1" outlineLevel="1">
      <c r="A289" s="95"/>
      <c r="B289" s="217" t="s">
        <v>68</v>
      </c>
      <c r="C289" s="218"/>
      <c r="D289" s="218"/>
      <c r="E289" s="243" t="str">
        <f>VLOOKUP($E$5,[1]Sheet1!$B$2:$BY$60,60,FALSE)</f>
        <v>Określenie ryzyka nieosiągnięcia dobrego stanu wód w aspekcie elementów hydromorfologicznych</v>
      </c>
      <c r="F289" s="244"/>
      <c r="G289" s="244"/>
      <c r="H289" s="244"/>
      <c r="I289" s="244"/>
      <c r="J289" s="244"/>
      <c r="K289" s="294"/>
      <c r="L289" s="294"/>
      <c r="M289" s="244"/>
      <c r="N289" s="244"/>
      <c r="O289" s="244"/>
      <c r="P289" s="244"/>
      <c r="Q289" s="244"/>
      <c r="R289" s="244"/>
      <c r="S289" s="244"/>
      <c r="T289" s="244"/>
      <c r="U289" s="244"/>
      <c r="V289" s="245"/>
    </row>
    <row r="290" spans="1:22" ht="59.25" customHeight="1" outlineLevel="1" thickBot="1">
      <c r="A290" s="95"/>
      <c r="B290" s="211" t="s">
        <v>69</v>
      </c>
      <c r="C290" s="212"/>
      <c r="D290" s="212"/>
      <c r="E290" s="198" t="str">
        <f>VLOOKUP($E$5,[1]Sheet1!$B$2:$BY$60,71,FALSE)</f>
        <v>Siedliska na dnie morskim</v>
      </c>
      <c r="F290" s="199"/>
      <c r="G290" s="199"/>
      <c r="H290" s="199"/>
      <c r="I290" s="199"/>
      <c r="J290" s="199"/>
      <c r="K290" s="199"/>
      <c r="L290" s="199"/>
      <c r="M290" s="199"/>
      <c r="N290" s="199"/>
      <c r="O290" s="199"/>
      <c r="P290" s="199"/>
      <c r="Q290" s="199"/>
      <c r="R290" s="199"/>
      <c r="S290" s="199"/>
      <c r="T290" s="199"/>
      <c r="U290" s="199"/>
      <c r="V290" s="20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5" t="s">
        <v>66</v>
      </c>
      <c r="C292" s="236"/>
      <c r="D292" s="236"/>
      <c r="E292" s="279" t="s">
        <v>122</v>
      </c>
      <c r="F292" s="280"/>
      <c r="G292" s="280"/>
      <c r="H292" s="280"/>
      <c r="I292" s="280"/>
      <c r="J292" s="280"/>
      <c r="K292" s="280"/>
      <c r="L292" s="280"/>
      <c r="M292" s="280"/>
      <c r="N292" s="280"/>
      <c r="O292" s="280"/>
      <c r="P292" s="280"/>
      <c r="Q292" s="280"/>
      <c r="R292" s="280"/>
      <c r="S292" s="280"/>
      <c r="T292" s="280"/>
      <c r="U292" s="280"/>
      <c r="V292" s="281"/>
    </row>
    <row r="293" spans="1:22" ht="46.5" hidden="1"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17" t="s">
        <v>82</v>
      </c>
      <c r="C294" s="218"/>
      <c r="D294" s="218"/>
      <c r="E294" s="243" t="s">
        <v>124</v>
      </c>
      <c r="F294" s="282"/>
      <c r="G294" s="282"/>
      <c r="H294" s="282"/>
      <c r="I294" s="282"/>
      <c r="J294" s="282"/>
      <c r="K294" s="282"/>
      <c r="L294" s="282"/>
      <c r="M294" s="282"/>
      <c r="N294" s="282"/>
      <c r="O294" s="282"/>
      <c r="P294" s="282"/>
      <c r="Q294" s="282"/>
      <c r="R294" s="282"/>
      <c r="S294" s="282"/>
      <c r="T294" s="282"/>
      <c r="U294" s="282"/>
      <c r="V294" s="283"/>
    </row>
    <row r="295" spans="1:22" ht="43.5" hidden="1"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hidden="1"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hidden="1"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hidden="1"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hidden="1"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hidden="1"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hidden="1"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hidden="1"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hidden="1" customHeight="1" outlineLevel="1">
      <c r="A305" s="95"/>
      <c r="B305" s="217" t="s">
        <v>68</v>
      </c>
      <c r="C305" s="218"/>
      <c r="D305" s="218"/>
      <c r="E305" s="243" t="s">
        <v>101</v>
      </c>
      <c r="F305" s="244"/>
      <c r="G305" s="244"/>
      <c r="H305" s="244"/>
      <c r="I305" s="244"/>
      <c r="J305" s="244"/>
      <c r="K305" s="244"/>
      <c r="L305" s="244"/>
      <c r="M305" s="244"/>
      <c r="N305" s="244"/>
      <c r="O305" s="244"/>
      <c r="P305" s="244"/>
      <c r="Q305" s="244"/>
      <c r="R305" s="244"/>
      <c r="S305" s="244"/>
      <c r="T305" s="244"/>
      <c r="U305" s="244"/>
      <c r="V305" s="245"/>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79" t="s">
        <v>125</v>
      </c>
      <c r="F308" s="280"/>
      <c r="G308" s="280"/>
      <c r="H308" s="280"/>
      <c r="I308" s="280"/>
      <c r="J308" s="280"/>
      <c r="K308" s="280"/>
      <c r="L308" s="280"/>
      <c r="M308" s="280"/>
      <c r="N308" s="280"/>
      <c r="O308" s="280"/>
      <c r="P308" s="280"/>
      <c r="Q308" s="280"/>
      <c r="R308" s="280"/>
      <c r="S308" s="280"/>
      <c r="T308" s="280"/>
      <c r="U308" s="280"/>
      <c r="V308" s="281"/>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2"/>
      <c r="G310" s="282"/>
      <c r="H310" s="282"/>
      <c r="I310" s="282"/>
      <c r="J310" s="282"/>
      <c r="K310" s="282"/>
      <c r="L310" s="282"/>
      <c r="M310" s="282"/>
      <c r="N310" s="282"/>
      <c r="O310" s="282"/>
      <c r="P310" s="282"/>
      <c r="Q310" s="282"/>
      <c r="R310" s="282"/>
      <c r="S310" s="282"/>
      <c r="T310" s="282"/>
      <c r="U310" s="282"/>
      <c r="V310" s="283"/>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5" t="s">
        <v>66</v>
      </c>
      <c r="C324" s="236"/>
      <c r="D324" s="236"/>
      <c r="E324" s="279" t="s">
        <v>128</v>
      </c>
      <c r="F324" s="280"/>
      <c r="G324" s="280"/>
      <c r="H324" s="280"/>
      <c r="I324" s="280"/>
      <c r="J324" s="280"/>
      <c r="K324" s="280"/>
      <c r="L324" s="280"/>
      <c r="M324" s="280"/>
      <c r="N324" s="280"/>
      <c r="O324" s="280"/>
      <c r="P324" s="280"/>
      <c r="Q324" s="280"/>
      <c r="R324" s="280"/>
      <c r="S324" s="280"/>
      <c r="T324" s="280"/>
      <c r="U324" s="280"/>
      <c r="V324" s="281"/>
    </row>
    <row r="325" spans="1:22" ht="63.75" hidden="1"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17" t="s">
        <v>82</v>
      </c>
      <c r="C326" s="218"/>
      <c r="D326" s="218"/>
      <c r="E326" s="243" t="s">
        <v>130</v>
      </c>
      <c r="F326" s="282"/>
      <c r="G326" s="282"/>
      <c r="H326" s="282"/>
      <c r="I326" s="282"/>
      <c r="J326" s="282"/>
      <c r="K326" s="282"/>
      <c r="L326" s="282"/>
      <c r="M326" s="282"/>
      <c r="N326" s="282"/>
      <c r="O326" s="282"/>
      <c r="P326" s="282"/>
      <c r="Q326" s="282"/>
      <c r="R326" s="282"/>
      <c r="S326" s="282"/>
      <c r="T326" s="282"/>
      <c r="U326" s="282"/>
      <c r="V326" s="283"/>
    </row>
    <row r="327" spans="1:22" ht="43.5" hidden="1"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hidden="1"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hidden="1"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hidden="1"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hidden="1"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hidden="1"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hidden="1"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hidden="1"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hidden="1"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hidden="1" customHeight="1" outlineLevel="1">
      <c r="A337" s="95"/>
      <c r="B337" s="217" t="s">
        <v>68</v>
      </c>
      <c r="C337" s="218"/>
      <c r="D337" s="218"/>
      <c r="E337" s="243" t="s">
        <v>101</v>
      </c>
      <c r="F337" s="244"/>
      <c r="G337" s="244"/>
      <c r="H337" s="244"/>
      <c r="I337" s="244"/>
      <c r="J337" s="244"/>
      <c r="K337" s="294"/>
      <c r="L337" s="294"/>
      <c r="M337" s="244"/>
      <c r="N337" s="244"/>
      <c r="O337" s="244"/>
      <c r="P337" s="244"/>
      <c r="Q337" s="244"/>
      <c r="R337" s="244"/>
      <c r="S337" s="244"/>
      <c r="T337" s="244"/>
      <c r="U337" s="244"/>
      <c r="V337" s="245"/>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79" t="s">
        <v>132</v>
      </c>
      <c r="F340" s="280"/>
      <c r="G340" s="280"/>
      <c r="H340" s="280"/>
      <c r="I340" s="280"/>
      <c r="J340" s="280"/>
      <c r="K340" s="280"/>
      <c r="L340" s="280"/>
      <c r="M340" s="280"/>
      <c r="N340" s="280"/>
      <c r="O340" s="280"/>
      <c r="P340" s="280"/>
      <c r="Q340" s="280"/>
      <c r="R340" s="280"/>
      <c r="S340" s="280"/>
      <c r="T340" s="280"/>
      <c r="U340" s="280"/>
      <c r="V340" s="281"/>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2"/>
      <c r="G342" s="282"/>
      <c r="H342" s="282"/>
      <c r="I342" s="282"/>
      <c r="J342" s="282"/>
      <c r="K342" s="282"/>
      <c r="L342" s="282"/>
      <c r="M342" s="282"/>
      <c r="N342" s="282"/>
      <c r="O342" s="282"/>
      <c r="P342" s="282"/>
      <c r="Q342" s="282"/>
      <c r="R342" s="282"/>
      <c r="S342" s="282"/>
      <c r="T342" s="282"/>
      <c r="U342" s="282"/>
      <c r="V342" s="283"/>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89" t="s">
        <v>114</v>
      </c>
      <c r="L345" s="290"/>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89" t="s">
        <v>114</v>
      </c>
      <c r="L346" s="290"/>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89" t="s">
        <v>114</v>
      </c>
      <c r="L349" s="290"/>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5" t="s">
        <v>66</v>
      </c>
      <c r="C356" s="236"/>
      <c r="D356" s="236"/>
      <c r="E356" s="279" t="s">
        <v>135</v>
      </c>
      <c r="F356" s="280"/>
      <c r="G356" s="280"/>
      <c r="H356" s="280"/>
      <c r="I356" s="280"/>
      <c r="J356" s="280"/>
      <c r="K356" s="280"/>
      <c r="L356" s="280"/>
      <c r="M356" s="280"/>
      <c r="N356" s="280"/>
      <c r="O356" s="280"/>
      <c r="P356" s="280"/>
      <c r="Q356" s="280"/>
      <c r="R356" s="280"/>
      <c r="S356" s="280"/>
      <c r="T356" s="280"/>
      <c r="U356" s="280"/>
      <c r="V356" s="281"/>
    </row>
    <row r="357" spans="1:22" ht="63.75" hidden="1"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17" t="s">
        <v>82</v>
      </c>
      <c r="C358" s="218"/>
      <c r="D358" s="218"/>
      <c r="E358" s="243" t="s">
        <v>137</v>
      </c>
      <c r="F358" s="282"/>
      <c r="G358" s="282"/>
      <c r="H358" s="282"/>
      <c r="I358" s="282"/>
      <c r="J358" s="282"/>
      <c r="K358" s="282"/>
      <c r="L358" s="282"/>
      <c r="M358" s="282"/>
      <c r="N358" s="282"/>
      <c r="O358" s="282"/>
      <c r="P358" s="282"/>
      <c r="Q358" s="282"/>
      <c r="R358" s="282"/>
      <c r="S358" s="282"/>
      <c r="T358" s="282"/>
      <c r="U358" s="282"/>
      <c r="V358" s="283"/>
    </row>
    <row r="359" spans="1:22" ht="43.5" hidden="1"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hidden="1"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25"/>
      <c r="C361" s="226"/>
      <c r="D361" s="226"/>
      <c r="E361" s="91">
        <v>27</v>
      </c>
      <c r="F361" s="207" t="s">
        <v>90</v>
      </c>
      <c r="G361" s="207"/>
      <c r="H361" s="207"/>
      <c r="I361" s="207"/>
      <c r="J361" s="207"/>
      <c r="K361" s="289" t="s">
        <v>114</v>
      </c>
      <c r="L361" s="290"/>
      <c r="M361" s="58"/>
      <c r="N361" s="159"/>
      <c r="O361" s="159"/>
      <c r="P361" s="159"/>
      <c r="Q361" s="159"/>
      <c r="R361" s="159"/>
      <c r="S361" s="159"/>
      <c r="T361" s="159"/>
      <c r="U361" s="159"/>
      <c r="V361" s="59"/>
    </row>
    <row r="362" spans="1:22" ht="17.25" hidden="1" customHeight="1" outlineLevel="2">
      <c r="A362" s="95"/>
      <c r="B362" s="225"/>
      <c r="C362" s="226"/>
      <c r="D362" s="226"/>
      <c r="E362" s="91">
        <v>33</v>
      </c>
      <c r="F362" s="207" t="s">
        <v>91</v>
      </c>
      <c r="G362" s="207"/>
      <c r="H362" s="207"/>
      <c r="I362" s="207"/>
      <c r="J362" s="207"/>
      <c r="K362" s="289" t="s">
        <v>114</v>
      </c>
      <c r="L362" s="290"/>
      <c r="M362" s="58"/>
      <c r="N362" s="159"/>
      <c r="O362" s="159"/>
      <c r="P362" s="159"/>
      <c r="Q362" s="159"/>
      <c r="R362" s="159"/>
      <c r="S362" s="159"/>
      <c r="T362" s="159"/>
      <c r="U362" s="159"/>
      <c r="V362" s="59"/>
    </row>
    <row r="363" spans="1:22" ht="17.25" hidden="1" customHeight="1" outlineLevel="2">
      <c r="A363" s="95"/>
      <c r="B363" s="225"/>
      <c r="C363" s="226"/>
      <c r="D363" s="226"/>
      <c r="E363" s="91">
        <v>35</v>
      </c>
      <c r="F363" s="207" t="s">
        <v>92</v>
      </c>
      <c r="G363" s="207"/>
      <c r="H363" s="207"/>
      <c r="I363" s="207"/>
      <c r="J363" s="207"/>
      <c r="K363" s="289" t="s">
        <v>114</v>
      </c>
      <c r="L363" s="290"/>
      <c r="M363" s="58"/>
      <c r="N363" s="159"/>
      <c r="O363" s="159"/>
      <c r="P363" s="159"/>
      <c r="Q363" s="159"/>
      <c r="R363" s="159"/>
      <c r="S363" s="159"/>
      <c r="T363" s="159"/>
      <c r="U363" s="159"/>
      <c r="V363" s="59"/>
    </row>
    <row r="364" spans="1:22" ht="17.25" hidden="1" customHeight="1" outlineLevel="2">
      <c r="A364" s="95"/>
      <c r="B364" s="225"/>
      <c r="C364" s="226"/>
      <c r="D364" s="226"/>
      <c r="E364" s="91" t="s">
        <v>88</v>
      </c>
      <c r="F364" s="207" t="s">
        <v>93</v>
      </c>
      <c r="G364" s="207"/>
      <c r="H364" s="207"/>
      <c r="I364" s="207"/>
      <c r="J364" s="207"/>
      <c r="K364" s="289" t="s">
        <v>114</v>
      </c>
      <c r="L364" s="290"/>
      <c r="M364" s="58"/>
      <c r="N364" s="159"/>
      <c r="O364" s="159"/>
      <c r="P364" s="159"/>
      <c r="Q364" s="159"/>
      <c r="R364" s="159"/>
      <c r="S364" s="159"/>
      <c r="T364" s="159"/>
      <c r="U364" s="159"/>
      <c r="V364" s="59"/>
    </row>
    <row r="365" spans="1:22" ht="17.25" hidden="1" customHeight="1" outlineLevel="2">
      <c r="A365" s="95"/>
      <c r="B365" s="225"/>
      <c r="C365" s="226"/>
      <c r="D365" s="226"/>
      <c r="E365" s="91">
        <v>36</v>
      </c>
      <c r="F365" s="207" t="s">
        <v>94</v>
      </c>
      <c r="G365" s="207"/>
      <c r="H365" s="207"/>
      <c r="I365" s="207"/>
      <c r="J365" s="207"/>
      <c r="K365" s="289" t="s">
        <v>114</v>
      </c>
      <c r="L365" s="290"/>
      <c r="M365" s="58"/>
      <c r="N365" s="159"/>
      <c r="O365" s="159"/>
      <c r="P365" s="159"/>
      <c r="Q365" s="159"/>
      <c r="R365" s="159"/>
      <c r="S365" s="159"/>
      <c r="T365" s="159"/>
      <c r="U365" s="159"/>
      <c r="V365" s="59"/>
    </row>
    <row r="366" spans="1:22" ht="17.25" hidden="1" customHeight="1" outlineLevel="2">
      <c r="A366" s="95"/>
      <c r="B366" s="225"/>
      <c r="C366" s="226"/>
      <c r="D366" s="226"/>
      <c r="E366" s="91">
        <v>38</v>
      </c>
      <c r="F366" s="207" t="s">
        <v>95</v>
      </c>
      <c r="G366" s="207"/>
      <c r="H366" s="207"/>
      <c r="I366" s="207"/>
      <c r="J366" s="207"/>
      <c r="K366" s="289" t="s">
        <v>114</v>
      </c>
      <c r="L366" s="290"/>
      <c r="M366" s="58"/>
      <c r="N366" s="159"/>
      <c r="O366" s="159"/>
      <c r="P366" s="159"/>
      <c r="Q366" s="159"/>
      <c r="R366" s="159"/>
      <c r="S366" s="159"/>
      <c r="T366" s="159"/>
      <c r="U366" s="159"/>
      <c r="V366" s="59"/>
    </row>
    <row r="367" spans="1:22" ht="17.25" hidden="1" customHeight="1" outlineLevel="2">
      <c r="A367" s="95"/>
      <c r="B367" s="225"/>
      <c r="C367" s="226"/>
      <c r="D367" s="226"/>
      <c r="E367" s="91" t="s">
        <v>89</v>
      </c>
      <c r="F367" s="207" t="s">
        <v>96</v>
      </c>
      <c r="G367" s="207"/>
      <c r="H367" s="207"/>
      <c r="I367" s="207"/>
      <c r="J367" s="207"/>
      <c r="K367" s="289" t="s">
        <v>114</v>
      </c>
      <c r="L367" s="290"/>
      <c r="M367" s="58"/>
      <c r="N367" s="159"/>
      <c r="O367" s="159"/>
      <c r="P367" s="159"/>
      <c r="Q367" s="159"/>
      <c r="R367" s="159"/>
      <c r="S367" s="159"/>
      <c r="T367" s="159"/>
      <c r="U367" s="159"/>
      <c r="V367" s="59"/>
    </row>
    <row r="368" spans="1:22" ht="17.25" hidden="1" customHeight="1" outlineLevel="2">
      <c r="A368" s="95"/>
      <c r="B368" s="227"/>
      <c r="C368" s="228"/>
      <c r="D368" s="228"/>
      <c r="E368" s="92">
        <v>62</v>
      </c>
      <c r="F368" s="222" t="s">
        <v>99</v>
      </c>
      <c r="G368" s="222"/>
      <c r="H368" s="222"/>
      <c r="I368" s="222"/>
      <c r="J368" s="222"/>
      <c r="K368" s="289" t="s">
        <v>114</v>
      </c>
      <c r="L368" s="290"/>
      <c r="M368" s="60"/>
      <c r="N368" s="160"/>
      <c r="O368" s="160"/>
      <c r="P368" s="160"/>
      <c r="Q368" s="160"/>
      <c r="R368" s="160"/>
      <c r="S368" s="160"/>
      <c r="T368" s="160"/>
      <c r="U368" s="160"/>
      <c r="V368" s="62"/>
    </row>
    <row r="369" spans="1:22" ht="31.5" hidden="1" customHeight="1" outlineLevel="2">
      <c r="A369" s="95"/>
      <c r="B369" s="217" t="s">
        <v>68</v>
      </c>
      <c r="C369" s="218"/>
      <c r="D369" s="218"/>
      <c r="E369" s="243" t="s">
        <v>101</v>
      </c>
      <c r="F369" s="244"/>
      <c r="G369" s="244"/>
      <c r="H369" s="244"/>
      <c r="I369" s="244"/>
      <c r="J369" s="244"/>
      <c r="K369" s="244"/>
      <c r="L369" s="244"/>
      <c r="M369" s="244"/>
      <c r="N369" s="244"/>
      <c r="O369" s="244"/>
      <c r="P369" s="244"/>
      <c r="Q369" s="244"/>
      <c r="R369" s="244"/>
      <c r="S369" s="244"/>
      <c r="T369" s="244"/>
      <c r="U369" s="244"/>
      <c r="V369" s="245"/>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7" t="str">
        <f>'Ocena na podst. danych'!B26</f>
        <v>EFEKTYWNOŚĆ</v>
      </c>
      <c r="C374" s="288"/>
      <c r="D374" s="288"/>
      <c r="E374" s="288"/>
      <c r="F374" s="115" t="s">
        <v>61</v>
      </c>
      <c r="G374" s="115" t="s">
        <v>60</v>
      </c>
      <c r="H374" s="115" t="s">
        <v>62</v>
      </c>
      <c r="I374" s="98"/>
      <c r="J374" s="284" t="s">
        <v>59</v>
      </c>
      <c r="K374" s="285"/>
      <c r="L374" s="285"/>
      <c r="M374" s="285"/>
      <c r="N374" s="285"/>
      <c r="O374" s="285"/>
      <c r="P374" s="285"/>
      <c r="Q374" s="285"/>
      <c r="R374" s="285"/>
      <c r="S374" s="285"/>
      <c r="T374" s="285"/>
      <c r="U374" s="285"/>
      <c r="V374" s="28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9" t="str">
        <f>'Ocena na podst. danych'!B23</f>
        <v>OCENA NA PODSTAWIE KRYTERIÓW</v>
      </c>
      <c r="C379" s="270"/>
      <c r="D379" s="270"/>
      <c r="E379" s="270"/>
      <c r="F379" s="270"/>
      <c r="G379" s="270"/>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4" t="str">
        <f>'Skala ocen'!D32</f>
        <v>bardzo niska</v>
      </c>
      <c r="D399" s="264"/>
      <c r="E399" s="267">
        <f>'Skala ocen'!E32</f>
        <v>1</v>
      </c>
      <c r="F399" s="26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4" t="str">
        <f>'Skala ocen'!D33</f>
        <v>niska</v>
      </c>
      <c r="D400" s="264"/>
      <c r="E400" s="267">
        <f>'Skala ocen'!E33</f>
        <v>2</v>
      </c>
      <c r="F400" s="26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4" t="str">
        <f>'Skala ocen'!D34</f>
        <v>średnia</v>
      </c>
      <c r="D401" s="264"/>
      <c r="E401" s="267">
        <f>'Skala ocen'!E34</f>
        <v>3</v>
      </c>
      <c r="F401" s="26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4" t="str">
        <f>'Skala ocen'!D35</f>
        <v>wysoka</v>
      </c>
      <c r="D402" s="264"/>
      <c r="E402" s="267">
        <f>'Skala ocen'!E35</f>
        <v>4</v>
      </c>
      <c r="F402" s="26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4" t="str">
        <f>'Skala ocen'!D36</f>
        <v>bardzo wysoka</v>
      </c>
      <c r="D403" s="264"/>
      <c r="E403" s="267">
        <f>'Skala ocen'!E36</f>
        <v>5</v>
      </c>
      <c r="F403" s="26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3" t="str">
        <f>'Ocena na podst. danych'!$G$26</f>
        <v>brak danych</v>
      </c>
      <c r="H405" s="263"/>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4" t="str">
        <f>'Ocena na podst. danych'!B29</f>
        <v>KOSZT WDROŻENIA</v>
      </c>
      <c r="C407" s="275"/>
      <c r="D407" s="275"/>
      <c r="E407" s="275"/>
      <c r="F407" s="276"/>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7" t="str">
        <f>'Ocena na podst. danych'!B30</f>
        <v xml:space="preserve">Całkowity koszt inwestycyjny </v>
      </c>
      <c r="C408" s="27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4" t="str">
        <f>'Skala ocen'!D42</f>
        <v>bardzo wysoki</v>
      </c>
      <c r="D412" s="264"/>
      <c r="E412" s="264">
        <f>'Skala ocen'!E42</f>
        <v>1</v>
      </c>
      <c r="F412" s="264"/>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4" t="str">
        <f>'Skala ocen'!D43</f>
        <v>wysoki</v>
      </c>
      <c r="D413" s="264"/>
      <c r="E413" s="264">
        <f>'Skala ocen'!E43</f>
        <v>2</v>
      </c>
      <c r="F413" s="264"/>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4" t="str">
        <f>'Skala ocen'!D44</f>
        <v>średni</v>
      </c>
      <c r="D414" s="264"/>
      <c r="E414" s="264">
        <f>'Skala ocen'!E44</f>
        <v>3</v>
      </c>
      <c r="F414" s="264"/>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4" t="str">
        <f>'Skala ocen'!D45</f>
        <v>niski</v>
      </c>
      <c r="D415" s="264"/>
      <c r="E415" s="264">
        <f>'Skala ocen'!E45</f>
        <v>4</v>
      </c>
      <c r="F415" s="264"/>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4" t="str">
        <f>'Skala ocen'!D46</f>
        <v>bardzo niski</v>
      </c>
      <c r="D416" s="264"/>
      <c r="E416" s="264">
        <f>'Skala ocen'!E46</f>
        <v>5</v>
      </c>
      <c r="F416" s="264"/>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3" t="str">
        <f>'Ocena na podst. danych'!$G$29</f>
        <v>bardzo niski</v>
      </c>
      <c r="H418" s="263"/>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1" t="s">
        <v>33</v>
      </c>
      <c r="E420" s="272"/>
      <c r="F420" s="272"/>
      <c r="G420" s="272"/>
      <c r="H420" s="273"/>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8"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9"/>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9"/>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9"/>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9"/>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0" t="str">
        <f>'OCENA KOŃCOWA'!D15</f>
        <v>OCENA OSTATECZNA</v>
      </c>
      <c r="C428" s="261"/>
      <c r="D428" s="261"/>
      <c r="E428" s="261"/>
      <c r="F428" s="262"/>
      <c r="G428" s="265" t="str">
        <f>'OCENA KOŃCOWA'!$H$15</f>
        <v>brak oceny</v>
      </c>
      <c r="H428" s="266"/>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157</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158</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96.75" customHeight="1" thickBot="1">
      <c r="B441" s="314" t="str">
        <f>MID('[3]Analiza warunków hydrogr.'!$J$38,1,1800)</f>
        <v>Trwałe zmiany hydrograficzne mogą mieć znaczący, niekorzystny wpływ na ekosystemy morskie. Z drugiej strony zasięg przestrzenny tych zmian spowodowany poszczególnymi inwestycjami jest zwykle niewielki, a skutki trudno uchwytne w kontekście procesów warunkujących funkcjonowanie całego ekosystemu. Stąd szczególnie istotne jest odnoszenie skutków trwałych zmian do zagrożeń funkcjonowania cennych przyrodniczo siedlisk i gatunków oraz analiza poszczególnych przedsiezięć pod kątem ich skutków skumulowanych. Brak wiedzy na temat skali istniejących trwałych zmian warunków hydrograficznych oraz ich skutków środowiskowych uniemożliwia określenie celów dla poszczególnych wskaźników. Uniemożliwia również rzetelną ocenę efektów skumulowanych istniejącej infrastruktury i przyszłych przedsięwzięć na parametry fizyczne i chemiczne jak również na siedliska i gatunki. Tym samym ogranicza możliwość podejmowania świadomych decyzji w zakresie planów zagospodarowania przestrzennego obszarów morskich, uwarunkowań środowiskowych inwestycji oraz oddziaływania innych planów takich jak plany ochrony brzegów morskich, plany gospodarowania wodami oraz plany zarządzania ryzykiem powodziowym. Świadome i odpowiedzialne decyzje w tym zakresie będą natomiast warunkowały utrzymanie dobrego stanu środowiska dla Cechy 7.</v>
      </c>
      <c r="C441" s="315"/>
      <c r="D441" s="315"/>
      <c r="E441" s="315"/>
      <c r="F441" s="315"/>
      <c r="G441" s="315"/>
      <c r="H441" s="315"/>
      <c r="I441" s="315"/>
      <c r="J441" s="315"/>
      <c r="K441" s="315"/>
      <c r="L441" s="315"/>
      <c r="M441" s="315"/>
      <c r="N441" s="315"/>
      <c r="O441" s="315"/>
      <c r="P441" s="315"/>
      <c r="Q441" s="315"/>
      <c r="R441" s="315"/>
      <c r="S441" s="315"/>
      <c r="T441" s="315"/>
      <c r="U441" s="315"/>
      <c r="V441" s="316"/>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orientation="portrait" r:id="rId1"/>
  <rowBreaks count="1" manualBreakCount="1">
    <brk id="66"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2016-04-15T10:07:11Z</cp:lastPrinted>
  <dcterms:created xsi:type="dcterms:W3CDTF">2016-02-04T08:56:01Z</dcterms:created>
  <dcterms:modified xsi:type="dcterms:W3CDTF">2016-08-05T11:08:14Z</dcterms:modified>
</cp:coreProperties>
</file>