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Passport!$B$2:$V$429</definedName>
  </definedNames>
  <calcPr calcId="152511"/>
</workbook>
</file>

<file path=xl/calcChain.xml><?xml version="1.0" encoding="utf-8"?>
<calcChain xmlns="http://schemas.openxmlformats.org/spreadsheetml/2006/main">
  <c r="E5" i="4" l="1"/>
  <c r="E274" i="4" s="1"/>
  <c r="C1" i="1"/>
  <c r="E10" i="4" s="1"/>
  <c r="E145" i="4" l="1"/>
  <c r="C2" i="1"/>
  <c r="F15" i="1"/>
  <c r="E15" i="4"/>
  <c r="M7" i="4"/>
  <c r="E273" i="4"/>
  <c r="E11" i="4"/>
  <c r="A10" i="1"/>
  <c r="E9" i="4"/>
  <c r="E13" i="4"/>
  <c r="E144" i="4"/>
  <c r="F7" i="1"/>
  <c r="F20" i="1"/>
  <c r="E8" i="4"/>
  <c r="E12" i="4"/>
  <c r="A18" i="4"/>
  <c r="F11" i="1"/>
  <c r="E6" i="4"/>
  <c r="E14" i="4"/>
  <c r="B432" i="4" s="1"/>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<sst xmlns="http://schemas.openxmlformats.org/spreadsheetml/2006/main" count="868" uniqueCount="173">
  <si>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</si>
  <si>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</si>
  <si>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</si>
  <si>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</si>
  <si>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</si>
  <si>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</si>
  <si>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</si>
  <si>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</si>
  <si>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</si>
  <si>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</si>
  <si>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</si>
  <si>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</si>
  <si>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</si>
  <si>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</si>
  <si>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</si>
  <si>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</si>
  <si>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</si>
  <si>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</si>
  <si>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</si>
  <si>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</si>
  <si>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</si>
  <si>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</si>
  <si>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</si>
  <si>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</si>
  <si>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</si>
  <si>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</si>
  <si>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</si>
  <si>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</si>
  <si>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</si>
  <si>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</si>
  <si>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</si>
  <si>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</si>
  <si>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</si>
  <si>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</si>
  <si>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</si>
  <si>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</si>
  <si>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</si>
  <si>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</si>
  <si>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</si>
  <si>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</si>
  <si>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</si>
  <si>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</si>
  <si>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</si>
  <si>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</si>
  <si>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</si>
  <si>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</si>
  <si>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</si>
  <si>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</si>
  <si>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</si>
  <si>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</si>
  <si>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</si>
  <si>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</si>
  <si>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</si>
  <si>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</si>
  <si>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</si>
  <si>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</si>
  <si>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</si>
  <si>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</si>
  <si>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</si>
  <si>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</si>
  <si>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</si>
  <si>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</si>
  <si>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</si>
  <si>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</si>
  <si>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</si>
  <si>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</si>
  <si>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</si>
  <si>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</si>
  <si>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</si>
  <si>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</si>
  <si>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</si>
  <si>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</si>
  <si>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</si>
  <si>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</si>
  <si>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</si>
  <si>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</si>
  <si>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</si>
  <si>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</si>
  <si>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</si>
  <si>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</si>
  <si>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</si>
  <si>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</si>
  <si>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</si>
  <si>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</si>
  <si>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</si>
  <si>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</si>
  <si>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</si>
  <si>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</si>
  <si>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</si>
  <si>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</si>
  <si>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</si>
  <si>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</si>
  <si>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</si>
  <si>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</si>
  <si>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</si>
  <si>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</si>
  <si>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</si>
  <si>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</si>
  <si>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</si>
  <si>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</si>
  <si>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</si>
  <si>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</si>
  <si>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</si>
  <si>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</si>
  <si>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</si>
  <si>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</si>
  <si>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</si>
  <si>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</si>
  <si>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</si>
  <si>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</si>
  <si>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</si>
  <si>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</si>
  <si>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</si>
  <si>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</si>
  <si>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</si>
  <si>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</si>
  <si>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</si>
  <si>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</si>
  <si>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</si>
  <si>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</si>
  <si>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</si>
  <si>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</si>
  <si>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</si>
  <si>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</si>
  <si>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</si>
  <si>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</si>
  <si>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</si>
  <si>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</si>
  <si>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</si>
  <si>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</si>
  <si>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</si>
  <si>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</si>
  <si>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</si>
  <si>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</si>
  <si>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</si>
  <si>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</si>
  <si>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</si>
  <si>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</si>
  <si>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</si>
  <si>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</si>
  <si>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</si>
  <si>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</si>
  <si>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</si>
  <si>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</si>
  <si>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</si>
  <si>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</si>
  <si>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</si>
  <si>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</si>
  <si>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</si>
  <si>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</si>
  <si>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</si>
  <si>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</si>
  <si>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</si>
  <si>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</si>
  <si>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</si>
  <si>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</si>
  <si>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</si>
  <si>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</si>
  <si>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</si>
  <si>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</si>
  <si>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</si>
  <si>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</si>
  <si>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</si>
  <si>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cecha</t>
  </si>
  <si>
    <t>2-3 cechy</t>
  </si>
  <si>
    <t>4-5 cech</t>
  </si>
  <si>
    <t>powyżej 6 cech</t>
  </si>
  <si>
    <t>KRYTERIUM 2 Liczba cech GES</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</si>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</sst>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1</c:v>
                </c:pt>
                <c:pt idx="3">
                  <c:v>2</c:v>
                </c:pt>
                <c:pt idx="4">
                  <c:v>6</c:v>
                </c:pt>
              </c:numCache>
            </c:numRef>
          </c:val>
        </c:ser>
        <c:dLbls>
          <c:showLegendKey val="0"/>
          <c:showVal val="0"/>
          <c:showCatName val="0"/>
          <c:showSerName val="0"/>
          <c:showPercent val="0"/>
          <c:showBubbleSize val="0"/>
        </c:dLbls>
        <c:gapWidth val="150"/>
        <c:axId val="622037848"/>
        <c:axId val="622038632"/>
      </c:barChart>
      <c:catAx>
        <c:axId val="62203784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622038632"/>
        <c:crosses val="autoZero"/>
        <c:auto val="1"/>
        <c:lblAlgn val="ctr"/>
        <c:lblOffset val="100"/>
        <c:noMultiLvlLbl val="0"/>
      </c:catAx>
      <c:valAx>
        <c:axId val="622038632"/>
        <c:scaling>
          <c:orientation val="minMax"/>
          <c:max val="13"/>
          <c:min val="0"/>
        </c:scaling>
        <c:delete val="0"/>
        <c:axPos val="l"/>
        <c:majorGridlines>
          <c:spPr>
            <a:ln w="0"/>
          </c:spPr>
        </c:majorGridlines>
        <c:numFmt formatCode="General" sourceLinked="1"/>
        <c:majorTickMark val="out"/>
        <c:minorTickMark val="none"/>
        <c:tickLblPos val="nextTo"/>
        <c:crossAx val="622037848"/>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382928</xdr:colOff>
      <xdr:row>6</xdr:row>
      <xdr:rowOff>79375</xdr:rowOff>
    </xdr:from>
    <xdr:to>
      <xdr:col>9</xdr:col>
      <xdr:colOff>462078</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89928" y="2349500"/>
          <a:ext cx="3635150"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fundusze unijne/budżet państwa
finansowanie zapewnione (umowa przedwstępna)</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2.48</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167</v>
      </c>
      <c r="C10" s="168"/>
      <c r="D10" s="168"/>
      <c r="E10" s="168"/>
    </row>
    <row r="11" spans="2:5" ht="16.5">
      <c r="B11" s="169" t="s">
        <v>163</v>
      </c>
      <c r="C11" s="170" t="s">
        <v>11</v>
      </c>
      <c r="D11" s="146" t="s">
        <v>2</v>
      </c>
      <c r="E11" s="147">
        <v>1</v>
      </c>
    </row>
    <row r="12" spans="2:5" ht="16.5">
      <c r="B12" s="171" t="s">
        <v>164</v>
      </c>
      <c r="C12" s="170" t="s">
        <v>14</v>
      </c>
      <c r="D12" s="146" t="s">
        <v>3</v>
      </c>
      <c r="E12" s="147">
        <v>2</v>
      </c>
    </row>
    <row r="13" spans="2:5" ht="16.5">
      <c r="B13" s="171" t="s">
        <v>165</v>
      </c>
      <c r="C13" s="170" t="s">
        <v>14</v>
      </c>
      <c r="D13" s="146" t="s">
        <v>4</v>
      </c>
      <c r="E13" s="147">
        <v>3</v>
      </c>
    </row>
    <row r="14" spans="2:5" ht="16.5">
      <c r="B14" s="169" t="s">
        <v>166</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[1]Sheet1!$B$47</f>
        <v>KTM21_3</v>
      </c>
      <c r="F1" s="175" t="s">
        <v>56</v>
      </c>
      <c r="G1" s="175"/>
      <c r="H1" s="175"/>
    </row>
    <row r="2" spans="1:15" s="13" customFormat="1" ht="57.75" customHeight="1" thickBot="1">
      <c r="A2"/>
      <c r="B2" s="29" t="s">
        <v>0</v>
      </c>
      <c r="C2" s="178" t="str">
        <f>VLOOKUP($C$1,[1]Sheet1!$B$2:$AZ$62,6,FALSE)</f>
        <v>Przebudowa infrastruktury towarzyszącej kompleksu wraz z przebudową sieci podziemnej</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D8</v>
      </c>
      <c r="B10" s="168" t="s">
        <v>168</v>
      </c>
      <c r="C10" s="168"/>
      <c r="D10" s="168"/>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6</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15000000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1</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C1" zoomScale="70" zoomScaleNormal="60" zoomScaleSheetLayoutView="70" workbookViewId="0">
      <selection activeCell="E10" sqref="E10:V10"/>
    </sheetView>
  </sheetViews>
  <sheetFormatPr defaultRowHeight="14.25" outlineLevelRow="2"/>
  <cols>
    <col min="1" max="1" width="8.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Przebudowa infrastruktury towarzyszącej kompleksu wraz z przebudową sieci podziemnej</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[1]Sheet1!$B$47</f>
        <v>KTM21_3</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Dziwnów</v>
      </c>
      <c r="N7" s="247"/>
      <c r="O7" s="247"/>
      <c r="P7" s="247"/>
      <c r="Q7" s="247"/>
      <c r="R7" s="247"/>
      <c r="S7" s="247"/>
      <c r="T7" s="247"/>
      <c r="U7" s="247"/>
      <c r="V7" s="248"/>
    </row>
    <row r="8" spans="1:22" ht="58.5" customHeight="1">
      <c r="A8" s="94"/>
      <c r="B8" s="204" t="s">
        <v>73</v>
      </c>
      <c r="C8" s="205"/>
      <c r="D8" s="205"/>
      <c r="E8" s="245" t="str">
        <f>VLOOKUP('Ocena na podst. danych'!$C$1,[1]Sheet1!$B$2:$AZ$62,23,FALSE)</f>
        <v xml:space="preserve">Zadanie inwestycyjne - nr 16152, ujęte w Centralnym Planie Inwestycji Budowlanych MON.
</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Zadanie inwestycyjne nr 16152</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31.08.2016 roku</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W ramach zadania przewidziano przebudowę sieci kanalizacji deszczowej i sanitarnej.</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Rejonowy Zarząd Infrastruktury Szczecin</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15000000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tr">
        <f>VLOOKUP('Ocena na podst. danych'!$C$1,[1]Sheet1!$B$2:$AZ$62,36,FALSE)</f>
        <v>budżet państwa
finansowanie zapewnione</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D8</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39.75"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customHeight="1" outlineLevel="1">
      <c r="A144" s="94"/>
      <c r="B144" s="208" t="s">
        <v>68</v>
      </c>
      <c r="C144" s="209"/>
      <c r="D144" s="209"/>
      <c r="E144" s="234" t="str">
        <f>VLOOKUP($E$5,[1]Sheet1!$B$2:$BY$60,62,FALSE)</f>
        <v>Zmniejszenie wpływu na środowisko morskie gospodarki ściekowej i gospodarki produktami ropopochodnymi w obiektach MON. Ograniczenie dopływu na środowiska substancji zanieczyszczających.</v>
      </c>
      <c r="F144" s="235"/>
      <c r="G144" s="235"/>
      <c r="H144" s="235"/>
      <c r="I144" s="235"/>
      <c r="J144" s="235"/>
      <c r="K144" s="235"/>
      <c r="L144" s="235"/>
      <c r="M144" s="235"/>
      <c r="N144" s="235"/>
      <c r="O144" s="235"/>
      <c r="P144" s="235"/>
      <c r="Q144" s="235"/>
      <c r="R144" s="235"/>
      <c r="S144" s="235"/>
      <c r="T144" s="235"/>
      <c r="U144" s="235"/>
      <c r="V144" s="236"/>
    </row>
    <row r="145" spans="1:22" ht="59.25" customHeight="1" outlineLevel="1" thickBot="1">
      <c r="A145" s="94"/>
      <c r="B145" s="202" t="s">
        <v>69</v>
      </c>
      <c r="C145" s="203"/>
      <c r="D145" s="203"/>
      <c r="E145" s="189" t="str">
        <f>VLOOKUP($E$5,[1]Sheet1!$B$2:$BY$60,73,FALSE)</f>
        <v>Ryby</v>
      </c>
      <c r="F145" s="190"/>
      <c r="G145" s="190"/>
      <c r="H145" s="190"/>
      <c r="I145" s="190"/>
      <c r="J145" s="190"/>
      <c r="K145" s="190"/>
      <c r="L145" s="190"/>
      <c r="M145" s="190"/>
      <c r="N145" s="190"/>
      <c r="O145" s="190"/>
      <c r="P145" s="190"/>
      <c r="Q145" s="190"/>
      <c r="R145" s="190"/>
      <c r="S145" s="190"/>
      <c r="T145" s="190"/>
      <c r="U145" s="190"/>
      <c r="V145" s="191"/>
    </row>
    <row r="146" spans="1:22" ht="14.25"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63.75" hidden="1"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105.75" hidden="1"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hidden="1"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hidden="1"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hidden="1"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hidden="1"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hidden="1"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hidden="1"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hidden="1"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hidden="1"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hidden="1"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hidden="1"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hidden="1" customHeight="1" outlineLevel="1">
      <c r="A176" s="94"/>
      <c r="B176" s="208" t="s">
        <v>68</v>
      </c>
      <c r="C176" s="209"/>
      <c r="D176" s="209"/>
      <c r="E176" s="234" t="s">
        <v>101</v>
      </c>
      <c r="F176" s="235"/>
      <c r="G176" s="235"/>
      <c r="H176" s="235"/>
      <c r="I176" s="235"/>
      <c r="J176" s="235"/>
      <c r="K176" s="235"/>
      <c r="L176" s="235"/>
      <c r="M176" s="235"/>
      <c r="N176" s="235"/>
      <c r="O176" s="235"/>
      <c r="P176" s="235"/>
      <c r="Q176" s="235"/>
      <c r="R176" s="235"/>
      <c r="S176" s="235"/>
      <c r="T176" s="235"/>
      <c r="U176" s="235"/>
      <c r="V176" s="236"/>
    </row>
    <row r="177" spans="1:22" ht="59.25" hidden="1" customHeight="1" outlineLevel="1" thickBot="1">
      <c r="A177" s="94"/>
      <c r="B177" s="202" t="s">
        <v>69</v>
      </c>
      <c r="C177" s="203"/>
      <c r="D177" s="203"/>
      <c r="E177" s="189" t="s">
        <v>86</v>
      </c>
      <c r="F177" s="190"/>
      <c r="G177" s="190"/>
      <c r="H177" s="190"/>
      <c r="I177" s="190"/>
      <c r="J177" s="190"/>
      <c r="K177" s="190"/>
      <c r="L177" s="190"/>
      <c r="M177" s="190"/>
      <c r="N177" s="190"/>
      <c r="O177" s="190"/>
      <c r="P177" s="190"/>
      <c r="Q177" s="190"/>
      <c r="R177" s="190"/>
      <c r="S177" s="190"/>
      <c r="T177" s="190"/>
      <c r="U177" s="190"/>
      <c r="V177" s="191"/>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D8</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hidden="1"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hidden="1"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hidden="1"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hidden="1"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hidden="1"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hidden="1"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hidden="1"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hidden="1"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hidden="1"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hidden="1"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hidden="1"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hidden="1" customHeight="1" outlineLevel="1">
      <c r="A209" s="94"/>
      <c r="B209" s="208" t="s">
        <v>68</v>
      </c>
      <c r="C209" s="209"/>
      <c r="D209" s="209"/>
      <c r="E209" s="234" t="s">
        <v>101</v>
      </c>
      <c r="F209" s="235"/>
      <c r="G209" s="235"/>
      <c r="H209" s="235"/>
      <c r="I209" s="235"/>
      <c r="J209" s="235"/>
      <c r="K209" s="235"/>
      <c r="L209" s="235"/>
      <c r="M209" s="235"/>
      <c r="N209" s="235"/>
      <c r="O209" s="235"/>
      <c r="P209" s="235"/>
      <c r="Q209" s="235"/>
      <c r="R209" s="235"/>
      <c r="S209" s="235"/>
      <c r="T209" s="235"/>
      <c r="U209" s="235"/>
      <c r="V209" s="236"/>
    </row>
    <row r="210" spans="1:22" ht="59.25" hidden="1" customHeight="1" outlineLevel="1" thickBot="1">
      <c r="A210" s="94"/>
      <c r="B210" s="202" t="s">
        <v>69</v>
      </c>
      <c r="C210" s="203"/>
      <c r="D210" s="203"/>
      <c r="E210" s="189" t="s">
        <v>86</v>
      </c>
      <c r="F210" s="190"/>
      <c r="G210" s="190"/>
      <c r="H210" s="190"/>
      <c r="I210" s="190"/>
      <c r="J210" s="190"/>
      <c r="K210" s="190"/>
      <c r="L210" s="190"/>
      <c r="M210" s="190"/>
      <c r="N210" s="190"/>
      <c r="O210" s="190"/>
      <c r="P210" s="190"/>
      <c r="Q210" s="190"/>
      <c r="R210" s="190"/>
      <c r="S210" s="190"/>
      <c r="T210" s="190"/>
      <c r="U210" s="190"/>
      <c r="V210" s="191"/>
    </row>
    <row r="211" spans="1:22" hidden="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57"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customHeight="1" outlineLevel="1">
      <c r="A271" s="94"/>
      <c r="B271" s="216"/>
      <c r="C271" s="217"/>
      <c r="D271" s="217"/>
      <c r="E271" s="90" t="s">
        <v>89</v>
      </c>
      <c r="F271" s="198" t="s">
        <v>96</v>
      </c>
      <c r="G271" s="198"/>
      <c r="H271" s="198"/>
      <c r="I271" s="198"/>
      <c r="J271" s="198"/>
      <c r="K271" s="200" t="s">
        <v>100</v>
      </c>
      <c r="L271" s="201"/>
      <c r="O271" s="149"/>
      <c r="P271" s="149"/>
      <c r="Q271" s="149"/>
      <c r="R271" s="149"/>
      <c r="S271" s="149"/>
      <c r="T271" s="149"/>
      <c r="U271" s="149"/>
      <c r="V271" s="59"/>
    </row>
    <row r="272" spans="1:22" ht="17.25"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customHeight="1" outlineLevel="1">
      <c r="A273" s="94"/>
      <c r="B273" s="208" t="s">
        <v>68</v>
      </c>
      <c r="C273" s="209"/>
      <c r="D273" s="209"/>
      <c r="E273" s="234">
        <f>VLOOKUP($E$5,[1]Sheet1!$B$2:$BY$60,59,FALSE)</f>
        <v>0</v>
      </c>
      <c r="F273" s="235"/>
      <c r="G273" s="235"/>
      <c r="H273" s="235"/>
      <c r="I273" s="235"/>
      <c r="J273" s="235"/>
      <c r="K273" s="283"/>
      <c r="L273" s="283"/>
      <c r="M273" s="235"/>
      <c r="N273" s="235"/>
      <c r="O273" s="235"/>
      <c r="P273" s="235"/>
      <c r="Q273" s="235"/>
      <c r="R273" s="235"/>
      <c r="S273" s="235"/>
      <c r="T273" s="235"/>
      <c r="U273" s="235"/>
      <c r="V273" s="236"/>
    </row>
    <row r="274" spans="1:22" ht="59.25" customHeight="1" outlineLevel="1" thickBot="1">
      <c r="A274" s="94"/>
      <c r="B274" s="202" t="s">
        <v>69</v>
      </c>
      <c r="C274" s="203"/>
      <c r="D274" s="203"/>
      <c r="E274" s="189">
        <f>VLOOKUP($E$5,[1]Sheet1!$B$2:$BY$60,70,FALSE)</f>
        <v>0</v>
      </c>
      <c r="F274" s="190"/>
      <c r="G274" s="190"/>
      <c r="H274" s="190"/>
      <c r="I274" s="190"/>
      <c r="J274" s="190"/>
      <c r="K274" s="190"/>
      <c r="L274" s="190"/>
      <c r="M274" s="190"/>
      <c r="N274" s="190"/>
      <c r="O274" s="190"/>
      <c r="P274" s="190"/>
      <c r="Q274" s="190"/>
      <c r="R274" s="190"/>
      <c r="S274" s="190"/>
      <c r="T274" s="190"/>
      <c r="U274" s="190"/>
      <c r="V274" s="191"/>
    </row>
    <row r="275" spans="1:22" ht="14.25" customHeight="1" thickBo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hidden="1"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105.75" hidden="1"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hidden="1"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hidden="1"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hidden="1"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hidden="1"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hidden="1"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hidden="1"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hidden="1"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hidden="1"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hidden="1"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hidden="1"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hidden="1" customHeight="1" outlineLevel="1">
      <c r="A321" s="94"/>
      <c r="B321" s="208" t="s">
        <v>68</v>
      </c>
      <c r="C321" s="209"/>
      <c r="D321" s="209"/>
      <c r="E321" s="234" t="s">
        <v>101</v>
      </c>
      <c r="F321" s="235"/>
      <c r="G321" s="235"/>
      <c r="H321" s="235"/>
      <c r="I321" s="235"/>
      <c r="J321" s="235"/>
      <c r="K321" s="235"/>
      <c r="L321" s="235"/>
      <c r="M321" s="235"/>
      <c r="N321" s="235"/>
      <c r="O321" s="235"/>
      <c r="P321" s="235"/>
      <c r="Q321" s="235"/>
      <c r="R321" s="235"/>
      <c r="S321" s="235"/>
      <c r="T321" s="235"/>
      <c r="U321" s="235"/>
      <c r="V321" s="236"/>
    </row>
    <row r="322" spans="1:22" ht="59.25" hidden="1" customHeight="1" outlineLevel="1" thickBot="1">
      <c r="A322" s="94"/>
      <c r="B322" s="202" t="s">
        <v>69</v>
      </c>
      <c r="C322" s="203"/>
      <c r="D322" s="203"/>
      <c r="E322" s="189" t="s">
        <v>86</v>
      </c>
      <c r="F322" s="190"/>
      <c r="G322" s="190"/>
      <c r="H322" s="190"/>
      <c r="I322" s="190"/>
      <c r="J322" s="190"/>
      <c r="K322" s="190"/>
      <c r="L322" s="190"/>
      <c r="M322" s="190"/>
      <c r="N322" s="190"/>
      <c r="O322" s="190"/>
      <c r="P322" s="190"/>
      <c r="Q322" s="190"/>
      <c r="R322" s="190"/>
      <c r="S322" s="190"/>
      <c r="T322" s="190"/>
      <c r="U322" s="190"/>
      <c r="V322" s="191"/>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hidden="1"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hidden="1"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hidden="1"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hidden="1"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hidden="1"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hidden="1"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hidden="1" customHeight="1" outlineLevel="1">
      <c r="A332" s="94"/>
      <c r="B332" s="216"/>
      <c r="C332" s="217"/>
      <c r="D332" s="217"/>
      <c r="E332" s="90" t="s">
        <v>88</v>
      </c>
      <c r="F332" s="198" t="s">
        <v>93</v>
      </c>
      <c r="G332" s="198"/>
      <c r="H332" s="198"/>
      <c r="I332" s="198"/>
      <c r="J332" s="198"/>
      <c r="K332" s="288" t="s">
        <v>113</v>
      </c>
      <c r="L332" s="289"/>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hidden="1"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hidden="1"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hidden="1"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hidden="1" customHeight="1" outlineLevel="1">
      <c r="A337" s="94"/>
      <c r="B337" s="208" t="s">
        <v>68</v>
      </c>
      <c r="C337" s="209"/>
      <c r="D337" s="209"/>
      <c r="E337" s="234" t="s">
        <v>101</v>
      </c>
      <c r="F337" s="235"/>
      <c r="G337" s="235"/>
      <c r="H337" s="235"/>
      <c r="I337" s="235"/>
      <c r="J337" s="235"/>
      <c r="K337" s="283"/>
      <c r="L337" s="283"/>
      <c r="M337" s="235"/>
      <c r="N337" s="235"/>
      <c r="O337" s="235"/>
      <c r="P337" s="235"/>
      <c r="Q337" s="235"/>
      <c r="R337" s="235"/>
      <c r="S337" s="235"/>
      <c r="T337" s="235"/>
      <c r="U337" s="235"/>
      <c r="V337" s="236"/>
    </row>
    <row r="338" spans="1:22" ht="59.25" hidden="1" customHeight="1" outlineLevel="1" thickBot="1">
      <c r="A338" s="94"/>
      <c r="B338" s="202" t="s">
        <v>69</v>
      </c>
      <c r="C338" s="203"/>
      <c r="D338" s="203"/>
      <c r="E338" s="189" t="s">
        <v>86</v>
      </c>
      <c r="F338" s="190"/>
      <c r="G338" s="190"/>
      <c r="H338" s="190"/>
      <c r="I338" s="190"/>
      <c r="J338" s="190"/>
      <c r="K338" s="190"/>
      <c r="L338" s="190"/>
      <c r="M338" s="190"/>
      <c r="N338" s="190"/>
      <c r="O338" s="190"/>
      <c r="P338" s="190"/>
      <c r="Q338" s="190"/>
      <c r="R338" s="190"/>
      <c r="S338" s="190"/>
      <c r="T338" s="190"/>
      <c r="U338" s="190"/>
      <c r="V338" s="191"/>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KOSZTY
Szacunkowe koszty wdrożenia działania wynoszą 15000000 PLN.
Żródło oszacowania kosztów:Działanie zostało zgłoszone przez MON.
Założenia do szacunku kosztów:
Koszt działania oszacowany został przez Ministerstwo Obrony Narodowej. 
EFEKTYWNOŚĆ KOSZTOWA
Ostatecznie, uwzględniając wyniki analizy jakościowej oraz szacowane koszty, pod względem efektywności kosztowej działanie oceniono na 3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6</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295"/>
      <c r="K404" s="296"/>
      <c r="L404" s="296"/>
      <c r="M404" s="296"/>
      <c r="N404" s="296"/>
      <c r="O404" s="296"/>
      <c r="P404" s="296"/>
      <c r="Q404" s="296"/>
      <c r="R404" s="296"/>
      <c r="S404" s="296"/>
      <c r="T404" s="296"/>
      <c r="U404" s="296"/>
      <c r="V404" s="297"/>
    </row>
    <row r="405" spans="1:22" s="51" customFormat="1" ht="30" customHeight="1" thickBot="1">
      <c r="A405" s="100"/>
      <c r="B405" s="117" t="s">
        <v>57</v>
      </c>
      <c r="C405" s="115"/>
      <c r="D405" s="115"/>
      <c r="E405" s="116"/>
      <c r="F405" s="92">
        <f>'Ocena na podst. danych'!$F$26</f>
        <v>1</v>
      </c>
      <c r="G405" s="254" t="str">
        <f>'Ocena na podst. danych'!$G$26</f>
        <v>bardzo niska</v>
      </c>
      <c r="H405" s="254"/>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5" t="str">
        <f>'Ocena na podst. danych'!B29</f>
        <v>KOSZT WDROŻENIA</v>
      </c>
      <c r="C407" s="266"/>
      <c r="D407" s="266"/>
      <c r="E407" s="266"/>
      <c r="F407" s="267"/>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15000000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54" t="str">
        <f>'Ocena na podst. danych'!$G$29</f>
        <v>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3</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15000000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4"/>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52" orientation="portrait" r:id="rId1"/>
  <rowBreaks count="1" manualBreakCount="1">
    <brk id="274"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2016-07-28T10:20:54Z</cp:lastPrinted>
  <dcterms:created xsi:type="dcterms:W3CDTF">2016-02-04T08:56:01Z</dcterms:created>
  <dcterms:modified xsi:type="dcterms:W3CDTF">2016-07-28T10:21:02Z</dcterms:modified>
</cp:coreProperties>
</file>